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7.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threadedComments/threadedComment8.xml" ContentType="application/vnd.ms-excel.threadedcomments+xml"/>
  <Override PartName="/xl/comments10.xml" ContentType="application/vnd.openxmlformats-officedocument.spreadsheetml.comments+xml"/>
  <Override PartName="/xl/threadedComments/threadedComment9.xml" ContentType="application/vnd.ms-excel.threadedcomments+xml"/>
  <Override PartName="/xl/drawings/drawing12.xml" ContentType="application/vnd.openxmlformats-officedocument.drawing+xml"/>
  <Override PartName="/xl/comments11.xml" ContentType="application/vnd.openxmlformats-officedocument.spreadsheetml.comments+xml"/>
  <Override PartName="/xl/threadedComments/threadedComment10.xml" ContentType="application/vnd.ms-excel.threadedcomments+xml"/>
  <Override PartName="/xl/drawings/drawing13.xml" ContentType="application/vnd.openxmlformats-officedocument.drawing+xml"/>
  <Override PartName="/xl/comments12.xml" ContentType="application/vnd.openxmlformats-officedocument.spreadsheetml.comments+xml"/>
  <Override PartName="/xl/threadedComments/threadedComment11.xml" ContentType="application/vnd.ms-excel.threadedcomments+xml"/>
  <Override PartName="/xl/drawings/drawing14.xml" ContentType="application/vnd.openxmlformats-officedocument.drawing+xml"/>
  <Override PartName="/xl/comments13.xml" ContentType="application/vnd.openxmlformats-officedocument.spreadsheetml.comments+xml"/>
  <Override PartName="/xl/threadedComments/threadedComment12.xml" ContentType="application/vnd.ms-excel.threadedcomments+xml"/>
  <Override PartName="/xl/drawings/drawing15.xml" ContentType="application/vnd.openxmlformats-officedocument.drawing+xml"/>
  <Override PartName="/xl/comments14.xml" ContentType="application/vnd.openxmlformats-officedocument.spreadsheetml.comments+xml"/>
  <Override PartName="/xl/threadedComments/threadedComment13.xml" ContentType="application/vnd.ms-excel.threadedcomments+xml"/>
  <Override PartName="/xl/drawings/drawing16.xml" ContentType="application/vnd.openxmlformats-officedocument.drawing+xml"/>
  <Override PartName="/xl/comments15.xml" ContentType="application/vnd.openxmlformats-officedocument.spreadsheetml.comments+xml"/>
  <Override PartName="/xl/threadedComments/threadedComment14.xml" ContentType="application/vnd.ms-excel.threadedcomments+xml"/>
  <Override PartName="/xl/drawings/drawing17.xml" ContentType="application/vnd.openxmlformats-officedocument.drawing+xml"/>
  <Override PartName="/xl/comments16.xml" ContentType="application/vnd.openxmlformats-officedocument.spreadsheetml.comments+xml"/>
  <Override PartName="/xl/threadedComments/threadedComment15.xml" ContentType="application/vnd.ms-excel.threadedcomments+xml"/>
  <Override PartName="/xl/drawings/drawing18.xml" ContentType="application/vnd.openxmlformats-officedocument.drawing+xml"/>
  <Override PartName="/xl/comments17.xml" ContentType="application/vnd.openxmlformats-officedocument.spreadsheetml.comments+xml"/>
  <Override PartName="/xl/threadedComments/threadedComment16.xml" ContentType="application/vnd.ms-excel.threadedcomments+xml"/>
  <Override PartName="/xl/drawings/drawing19.xml" ContentType="application/vnd.openxmlformats-officedocument.drawing+xml"/>
  <Override PartName="/xl/comments18.xml" ContentType="application/vnd.openxmlformats-officedocument.spreadsheetml.comments+xml"/>
  <Override PartName="/xl/threadedComments/threadedComment17.xml" ContentType="application/vnd.ms-excel.threadedcomments+xml"/>
  <Override PartName="/xl/drawings/drawing20.xml" ContentType="application/vnd.openxmlformats-officedocument.drawing+xml"/>
  <Override PartName="/xl/comments19.xml" ContentType="application/vnd.openxmlformats-officedocument.spreadsheetml.comments+xml"/>
  <Override PartName="/xl/threadedComments/threadedComment18.xml" ContentType="application/vnd.ms-excel.threadedcomments+xml"/>
  <Override PartName="/xl/drawings/drawing21.xml" ContentType="application/vnd.openxmlformats-officedocument.drawing+xml"/>
  <Override PartName="/xl/comments20.xml" ContentType="application/vnd.openxmlformats-officedocument.spreadsheetml.comments+xml"/>
  <Override PartName="/xl/threadedComments/threadedComment1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uaespdc-my.sharepoint.com/personal/david_ospina_uaesp_gov_co/Documents/OAP/PAI/Estructuraciòn PAI 2025/"/>
    </mc:Choice>
  </mc:AlternateContent>
  <xr:revisionPtr revIDLastSave="847" documentId="8_{2672C60C-3782-4ED5-95D4-E8A07D4529CB}" xr6:coauthVersionLast="47" xr6:coauthVersionMax="47" xr10:uidLastSave="{EFE83F02-BD34-4103-972C-537062C290ED}"/>
  <bookViews>
    <workbookView xWindow="-110" yWindow="-110" windowWidth="19420" windowHeight="10420" tabRatio="926" activeTab="3" xr2:uid="{438C2D0F-2F1C-4E71-89CF-42C4C1ACD441}"/>
  </bookViews>
  <sheets>
    <sheet name="PORTADA PAI" sheetId="38" r:id="rId1"/>
    <sheet name="Planes Consolidados" sheetId="3" r:id="rId2"/>
    <sheet name="Listas" sheetId="36" state="hidden" r:id="rId3"/>
    <sheet name="Grafica cumplimiento" sheetId="44" r:id="rId4"/>
    <sheet name="PINAR" sheetId="69" r:id="rId5"/>
    <sheet name="PAA" sheetId="42" r:id="rId6"/>
    <sheet name="PAVPR" sheetId="48" r:id="rId7"/>
    <sheet name="PETH" sheetId="49" r:id="rId8"/>
    <sheet name="PIC" sheetId="65" r:id="rId9"/>
    <sheet name="CLIMA" sheetId="66" r:id="rId10"/>
    <sheet name="PBSI" sheetId="67" r:id="rId11"/>
    <sheet name="SGSST" sheetId="68" r:id="rId12"/>
    <sheet name="PTEP" sheetId="70" r:id="rId13"/>
    <sheet name="PETI" sheetId="53" r:id="rId14"/>
    <sheet name="PTRSP" sheetId="54" r:id="rId15"/>
    <sheet name="PSPI" sheetId="55" r:id="rId16"/>
    <sheet name="PIGA" sheetId="56" r:id="rId17"/>
    <sheet name="PIMS" sheetId="57" r:id="rId18"/>
    <sheet name="PAPC" sheetId="58" r:id="rId19"/>
    <sheet name="P INTG" sheetId="59" r:id="rId20"/>
    <sheet name="P COM" sheetId="60" r:id="rId21"/>
    <sheet name="PA AUD" sheetId="62" r:id="rId22"/>
    <sheet name="PMSA" sheetId="64" r:id="rId23"/>
  </sheets>
  <externalReferences>
    <externalReference r:id="rId24"/>
    <externalReference r:id="rId25"/>
    <externalReference r:id="rId26"/>
    <externalReference r:id="rId27"/>
  </externalReferences>
  <definedNames>
    <definedName name="_xlnm._FilterDatabase" localSheetId="5" hidden="1">PAA!#REF!</definedName>
    <definedName name="_xlnm._FilterDatabase" localSheetId="1" hidden="1">'Planes Consolidados'!$A$4:$WUX$24</definedName>
    <definedName name="_xlnm._FilterDatabase" localSheetId="12" hidden="1">PTEP!$A$3:$BS$69</definedName>
    <definedName name="_xlnm.Print_Area" localSheetId="9">CLIMA!$B$1:$DN$12</definedName>
    <definedName name="_xlnm.Print_Area" localSheetId="20">'P COM'!$B$1:$DM$10</definedName>
    <definedName name="_xlnm.Print_Area" localSheetId="19">'P INTG'!$B$1:$DM$16</definedName>
    <definedName name="_xlnm.Print_Area" localSheetId="21">'PA AUD'!$B$1:$DM$14</definedName>
    <definedName name="_xlnm.Print_Area" localSheetId="18">PAPC!$B$1:$DM$11</definedName>
    <definedName name="_xlnm.Print_Area" localSheetId="6">PAVPR!$B$1:$DM$12</definedName>
    <definedName name="_xlnm.Print_Area" localSheetId="10">PBSI!$B$1:$DN$14</definedName>
    <definedName name="_xlnm.Print_Area" localSheetId="7">PETH!$B$1:$DN$12</definedName>
    <definedName name="_xlnm.Print_Area" localSheetId="13">PETI!$B$1:$DM$14</definedName>
    <definedName name="_xlnm.Print_Area" localSheetId="8">PIC!$B$1:$DM$14</definedName>
    <definedName name="_xlnm.Print_Area" localSheetId="16">PIGA!$B$1:$DM$13</definedName>
    <definedName name="_xlnm.Print_Area" localSheetId="17">PIMS!$B$1:$DM$11</definedName>
    <definedName name="_xlnm.Print_Area" localSheetId="4">PINAR!$B$1:$DM$14</definedName>
    <definedName name="_xlnm.Print_Area" localSheetId="1">'Planes Consolidados'!$A$1:$AC$28</definedName>
    <definedName name="_xlnm.Print_Area" localSheetId="22">PMSA!$B$1:$DM$10</definedName>
    <definedName name="_xlnm.Print_Area" localSheetId="15">PSPI!$B$1:$DM$14</definedName>
    <definedName name="_xlnm.Print_Area" localSheetId="14">PTRSP!$B$1:$DM$14</definedName>
    <definedName name="_xlnm.Print_Area" localSheetId="11">SGSST!$B$1:$DN$13</definedName>
    <definedName name="condicion">[1]Hoja3!$N$40:$N$45</definedName>
    <definedName name="edad">[1]Hoja3!$I$40:$I$45</definedName>
    <definedName name="etnias">[1]Hoja3!$L$40:$L$43</definedName>
    <definedName name="FUENTE_DE_FINANCIACION">Listas!$I$2:$I$6</definedName>
    <definedName name="genero">[1]Hoja3!$M$40:$M$41</definedName>
    <definedName name="INDICADOR">[2]Hoja3!$G$5:$G$10</definedName>
    <definedName name="localidad">[1]Hoja3!$E$5:$E$24</definedName>
    <definedName name="META_DEL_PLAN_ESTRATEGICO_ASOCIADA_AL_OBJETIVO_ESTRATEGICO">Listas!$H$2:$H$7</definedName>
    <definedName name="META_PLAN_DE_DESARROLLO">Listas!$D$2:$D$14</definedName>
    <definedName name="META_SECTOR_DEL_PLAN_DE_DESARROLLO_DISTRITAL">Listas!$D$2:$D$14</definedName>
    <definedName name="METAS_PROYECTO_DE_INVERSIÓN">Listas!$F$2:$F$23</definedName>
    <definedName name="objetivos">[2]Hoja3!$I$32:$I$35</definedName>
    <definedName name="OBJETIVOS_ESTRATEGICOS">Listas!$G$2:$G$8</definedName>
    <definedName name="PROCESOS">Listas!$A$2:$A$17</definedName>
    <definedName name="PROGRAMA">Listas!$C$2:$C$7</definedName>
    <definedName name="PROPOSITOS">Listas!$B$2:$B$6</definedName>
    <definedName name="PROYECTO_DE_INVERSIÓN">Listas!$E$2:$E$7</definedName>
    <definedName name="responsable">[1]Hoja3!$M$5:$M$18</definedName>
    <definedName name="SUBSECRETARIA">[2]Hoja3!$O$5:$O$10</definedName>
    <definedName name="tactividad">[1]Hoja3!$C$5:$C$6</definedName>
    <definedName name="_xlnm.Print_Titles" localSheetId="1">'Planes Consolidados'!$4:$4</definedName>
    <definedName name="tmeta">[1]Hoja3!$A$5:$A$7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44" l="1"/>
  <c r="AP15" i="62"/>
  <c r="AC10" i="62"/>
  <c r="AD10" i="62" s="1"/>
  <c r="AF10" i="62"/>
  <c r="AI10" i="62"/>
  <c r="AJ10" i="62" s="1"/>
  <c r="AL10" i="62"/>
  <c r="AO10" i="62"/>
  <c r="AP10" i="62"/>
  <c r="AR10" i="62"/>
  <c r="AU10" i="62"/>
  <c r="AV10" i="62" s="1"/>
  <c r="AX10" i="62"/>
  <c r="BA10" i="62"/>
  <c r="BB10" i="62"/>
  <c r="BD10" i="62"/>
  <c r="BG10" i="62"/>
  <c r="BH10" i="62" s="1"/>
  <c r="BJ10" i="62"/>
  <c r="BM10" i="62"/>
  <c r="BN10" i="62"/>
  <c r="BP10" i="62"/>
  <c r="BS10" i="62"/>
  <c r="BT10" i="62" s="1"/>
  <c r="BV10" i="62"/>
  <c r="BY10" i="62"/>
  <c r="BZ10" i="62"/>
  <c r="CB10" i="62"/>
  <c r="CE10" i="62"/>
  <c r="CF10" i="62" s="1"/>
  <c r="CH10" i="62"/>
  <c r="CK10" i="62"/>
  <c r="CL10" i="62"/>
  <c r="CN10" i="62"/>
  <c r="CQ10" i="62"/>
  <c r="CR10" i="62" s="1"/>
  <c r="CT10" i="62"/>
  <c r="CW10" i="62"/>
  <c r="AC11" i="62"/>
  <c r="AD11" i="62" s="1"/>
  <c r="AF11" i="62"/>
  <c r="AI11" i="62"/>
  <c r="AJ11" i="62" s="1"/>
  <c r="AL11" i="62"/>
  <c r="AO11" i="62"/>
  <c r="AP11" i="62" s="1"/>
  <c r="AR11" i="62"/>
  <c r="AU11" i="62"/>
  <c r="AV11" i="62"/>
  <c r="AX11" i="62"/>
  <c r="BA11" i="62"/>
  <c r="BB11" i="62" s="1"/>
  <c r="BD11" i="62"/>
  <c r="BG11" i="62"/>
  <c r="BH11" i="62" s="1"/>
  <c r="BJ11" i="62"/>
  <c r="BM11" i="62"/>
  <c r="BN11" i="62" s="1"/>
  <c r="BP11" i="62"/>
  <c r="BS11" i="62"/>
  <c r="BT11" i="62"/>
  <c r="BV11" i="62"/>
  <c r="BY11" i="62"/>
  <c r="BZ11" i="62" s="1"/>
  <c r="CB11" i="62"/>
  <c r="CE11" i="62"/>
  <c r="CF11" i="62" s="1"/>
  <c r="CH11" i="62"/>
  <c r="CK11" i="62"/>
  <c r="CL11" i="62" s="1"/>
  <c r="CN11" i="62"/>
  <c r="CQ11" i="62"/>
  <c r="CR11" i="62"/>
  <c r="CT11" i="62"/>
  <c r="CW11" i="62"/>
  <c r="AC12" i="62"/>
  <c r="AD12" i="62"/>
  <c r="AF12" i="62"/>
  <c r="AI12" i="62"/>
  <c r="AJ12" i="62" s="1"/>
  <c r="AL12" i="62"/>
  <c r="AO12" i="62"/>
  <c r="AP12" i="62" s="1"/>
  <c r="AR12" i="62"/>
  <c r="AU12" i="62"/>
  <c r="AV12" i="62" s="1"/>
  <c r="AX12" i="62"/>
  <c r="BA12" i="62"/>
  <c r="BB12" i="62"/>
  <c r="BD12" i="62"/>
  <c r="BG12" i="62"/>
  <c r="BH12" i="62" s="1"/>
  <c r="BJ12" i="62"/>
  <c r="BM12" i="62"/>
  <c r="BN12" i="62" s="1"/>
  <c r="BP12" i="62"/>
  <c r="BS12" i="62"/>
  <c r="BT12" i="62" s="1"/>
  <c r="BV12" i="62"/>
  <c r="BY12" i="62"/>
  <c r="BZ12" i="62"/>
  <c r="CB12" i="62"/>
  <c r="CE12" i="62"/>
  <c r="CF12" i="62" s="1"/>
  <c r="CH12" i="62"/>
  <c r="CK12" i="62"/>
  <c r="CL12" i="62" s="1"/>
  <c r="CN12" i="62"/>
  <c r="CQ12" i="62"/>
  <c r="CR12" i="62" s="1"/>
  <c r="CT12" i="62"/>
  <c r="CW12" i="62"/>
  <c r="AC13" i="62"/>
  <c r="AD13" i="62" s="1"/>
  <c r="AF13" i="62"/>
  <c r="AI13" i="62"/>
  <c r="AJ13" i="62"/>
  <c r="AL13" i="62"/>
  <c r="AO13" i="62"/>
  <c r="AP13" i="62" s="1"/>
  <c r="AR13" i="62"/>
  <c r="AU13" i="62"/>
  <c r="AV13" i="62" s="1"/>
  <c r="AX13" i="62"/>
  <c r="BA13" i="62"/>
  <c r="BB13" i="62" s="1"/>
  <c r="BD13" i="62"/>
  <c r="BG13" i="62"/>
  <c r="BH13" i="62"/>
  <c r="BJ13" i="62"/>
  <c r="BM13" i="62"/>
  <c r="BN13" i="62" s="1"/>
  <c r="BP13" i="62"/>
  <c r="BS13" i="62"/>
  <c r="BT13" i="62" s="1"/>
  <c r="BV13" i="62"/>
  <c r="BY13" i="62"/>
  <c r="BZ13" i="62" s="1"/>
  <c r="CB13" i="62"/>
  <c r="CE13" i="62"/>
  <c r="CF13" i="62"/>
  <c r="CH13" i="62"/>
  <c r="CK13" i="62"/>
  <c r="CL13" i="62" s="1"/>
  <c r="CN13" i="62"/>
  <c r="CQ13" i="62"/>
  <c r="CR13" i="62" s="1"/>
  <c r="CT13" i="62"/>
  <c r="CW13" i="62"/>
  <c r="AC14" i="62"/>
  <c r="AD14" i="62" s="1"/>
  <c r="AF14" i="62"/>
  <c r="AI14" i="62"/>
  <c r="AJ14" i="62" s="1"/>
  <c r="AL14" i="62"/>
  <c r="AO14" i="62"/>
  <c r="AP14" i="62"/>
  <c r="AR14" i="62"/>
  <c r="AU14" i="62"/>
  <c r="AV14" i="62" s="1"/>
  <c r="AX14" i="62"/>
  <c r="BA14" i="62"/>
  <c r="BB14" i="62" s="1"/>
  <c r="BD14" i="62"/>
  <c r="BG14" i="62"/>
  <c r="BH14" i="62" s="1"/>
  <c r="BJ14" i="62"/>
  <c r="BM14" i="62"/>
  <c r="BN14" i="62"/>
  <c r="BP14" i="62"/>
  <c r="BS14" i="62"/>
  <c r="BT14" i="62" s="1"/>
  <c r="BV14" i="62"/>
  <c r="BY14" i="62"/>
  <c r="BZ14" i="62" s="1"/>
  <c r="CB14" i="62"/>
  <c r="CE14" i="62"/>
  <c r="CF14" i="62" s="1"/>
  <c r="CH14" i="62"/>
  <c r="CK14" i="62"/>
  <c r="CL14" i="62"/>
  <c r="CN14" i="62"/>
  <c r="CQ14" i="62"/>
  <c r="CR14" i="62" s="1"/>
  <c r="CT14" i="62"/>
  <c r="CW14" i="62"/>
  <c r="CE15" i="62"/>
  <c r="BG15" i="62"/>
  <c r="M15" i="62"/>
  <c r="N15" i="62"/>
  <c r="O15" i="62"/>
  <c r="P15" i="62"/>
  <c r="Q15" i="62"/>
  <c r="R15" i="62"/>
  <c r="S15" i="62"/>
  <c r="T15" i="62"/>
  <c r="U15" i="62"/>
  <c r="V15" i="62"/>
  <c r="W15" i="62"/>
  <c r="L15" i="62"/>
  <c r="CS15" i="62"/>
  <c r="CM15" i="62"/>
  <c r="CG15" i="62"/>
  <c r="CA15" i="62"/>
  <c r="BU15" i="62"/>
  <c r="BO15" i="62"/>
  <c r="BI15" i="62"/>
  <c r="BC15" i="62"/>
  <c r="AW15" i="62"/>
  <c r="AQ15" i="62"/>
  <c r="AK15" i="62"/>
  <c r="AE15" i="62"/>
  <c r="CW9" i="62"/>
  <c r="CT9" i="62"/>
  <c r="CX9" i="62" s="1"/>
  <c r="CQ9" i="62"/>
  <c r="CR9" i="62" s="1"/>
  <c r="CN9" i="62"/>
  <c r="CK9" i="62"/>
  <c r="CL9" i="62" s="1"/>
  <c r="CH9" i="62"/>
  <c r="CE9" i="62"/>
  <c r="CF9" i="62" s="1"/>
  <c r="CB9" i="62"/>
  <c r="BZ9" i="62"/>
  <c r="BY9" i="62"/>
  <c r="BV9" i="62"/>
  <c r="BS9" i="62"/>
  <c r="BT9" i="62" s="1"/>
  <c r="BP9" i="62"/>
  <c r="BM9" i="62"/>
  <c r="BN9" i="62" s="1"/>
  <c r="BJ9" i="62"/>
  <c r="BG9" i="62"/>
  <c r="BH9" i="62" s="1"/>
  <c r="BD9" i="62"/>
  <c r="BB9" i="62"/>
  <c r="BA9" i="62"/>
  <c r="AX9" i="62"/>
  <c r="AU9" i="62"/>
  <c r="AV9" i="62" s="1"/>
  <c r="AR9" i="62"/>
  <c r="AO9" i="62"/>
  <c r="AP9" i="62" s="1"/>
  <c r="AL9" i="62"/>
  <c r="AI9" i="62"/>
  <c r="AJ9" i="62" s="1"/>
  <c r="AF9" i="62"/>
  <c r="AD9" i="62"/>
  <c r="AC9" i="62"/>
  <c r="AO15" i="62" l="1"/>
  <c r="BM15" i="62"/>
  <c r="BN15" i="62" s="1"/>
  <c r="CK15" i="62"/>
  <c r="CL15" i="62" s="1"/>
  <c r="AC15" i="62"/>
  <c r="AU15" i="62"/>
  <c r="BS15" i="62"/>
  <c r="CQ15" i="62"/>
  <c r="CR15" i="62" s="1"/>
  <c r="AI15" i="62"/>
  <c r="BA15" i="62"/>
  <c r="BY15" i="62"/>
  <c r="AF15" i="62"/>
  <c r="BP15" i="62"/>
  <c r="CN15" i="62"/>
  <c r="AR15" i="62"/>
  <c r="BD15" i="62"/>
  <c r="CB15" i="62"/>
  <c r="AL15" i="62"/>
  <c r="AX15" i="62"/>
  <c r="BJ15" i="62"/>
  <c r="BV15" i="62"/>
  <c r="CH15" i="62"/>
  <c r="CT15" i="62"/>
  <c r="CX15" i="62" s="1"/>
  <c r="AD15" i="62"/>
  <c r="AJ15" i="62"/>
  <c r="AV15" i="62"/>
  <c r="BB15" i="62"/>
  <c r="BH15" i="62"/>
  <c r="BT15" i="62"/>
  <c r="BZ15" i="62"/>
  <c r="CF15" i="62"/>
  <c r="CS13" i="58" l="1"/>
  <c r="CQ13" i="58"/>
  <c r="CM13" i="58"/>
  <c r="CK13" i="58"/>
  <c r="CG13" i="58"/>
  <c r="CE13" i="58"/>
  <c r="CA13" i="58"/>
  <c r="BY13" i="58"/>
  <c r="BU13" i="58"/>
  <c r="BS13" i="58"/>
  <c r="BO13" i="58"/>
  <c r="BM13" i="58"/>
  <c r="BI13" i="58"/>
  <c r="BG13" i="58"/>
  <c r="BC13" i="58"/>
  <c r="BA13" i="58"/>
  <c r="AW13" i="58"/>
  <c r="AU13" i="58"/>
  <c r="AQ13" i="58"/>
  <c r="AO13" i="58"/>
  <c r="AK13" i="58"/>
  <c r="AL13" i="58" s="1"/>
  <c r="AI13" i="58"/>
  <c r="AJ13" i="58" s="1"/>
  <c r="AE13" i="58"/>
  <c r="AC13" i="58"/>
  <c r="AC12" i="58"/>
  <c r="AD12" i="58"/>
  <c r="AF12" i="58"/>
  <c r="AI12" i="58"/>
  <c r="AJ12" i="58" s="1"/>
  <c r="AL12" i="58"/>
  <c r="AO12" i="58"/>
  <c r="AP12" i="58"/>
  <c r="AR12" i="58"/>
  <c r="AU12" i="58"/>
  <c r="AV12" i="58"/>
  <c r="AX12" i="58"/>
  <c r="BA12" i="58"/>
  <c r="BB12" i="58"/>
  <c r="BD12" i="58"/>
  <c r="BG12" i="58"/>
  <c r="BH12" i="58" s="1"/>
  <c r="BJ12" i="58"/>
  <c r="BM12" i="58"/>
  <c r="BN12" i="58"/>
  <c r="BP12" i="58"/>
  <c r="BS12" i="58"/>
  <c r="BT12" i="58"/>
  <c r="BV12" i="58"/>
  <c r="BY12" i="58"/>
  <c r="BZ12" i="58"/>
  <c r="CB12" i="58"/>
  <c r="CE12" i="58"/>
  <c r="CF12" i="58" s="1"/>
  <c r="CH12" i="58"/>
  <c r="CK12" i="58"/>
  <c r="CL12" i="58"/>
  <c r="CN12" i="58"/>
  <c r="CQ12" i="58"/>
  <c r="CR12" i="58"/>
  <c r="CT12" i="58"/>
  <c r="CW12" i="58"/>
  <c r="M13" i="58"/>
  <c r="N13" i="58"/>
  <c r="O13" i="58"/>
  <c r="P13" i="58"/>
  <c r="Q13" i="58"/>
  <c r="R13" i="58"/>
  <c r="S13" i="58"/>
  <c r="T13" i="58"/>
  <c r="U13" i="58"/>
  <c r="V13" i="58"/>
  <c r="W13" i="58"/>
  <c r="L13" i="58"/>
  <c r="CS16" i="55"/>
  <c r="CQ16" i="55"/>
  <c r="CR16" i="55" s="1"/>
  <c r="CM16" i="55"/>
  <c r="CK16" i="55"/>
  <c r="CL16" i="55" s="1"/>
  <c r="CG16" i="55"/>
  <c r="CE16" i="55"/>
  <c r="CF16" i="55" s="1"/>
  <c r="CA16" i="55"/>
  <c r="BY16" i="55"/>
  <c r="BZ16" i="55" s="1"/>
  <c r="BU16" i="55"/>
  <c r="BS16" i="55"/>
  <c r="BT16" i="55" s="1"/>
  <c r="BO16" i="55"/>
  <c r="BM16" i="55"/>
  <c r="BN16" i="55" s="1"/>
  <c r="BI16" i="55"/>
  <c r="BG16" i="55"/>
  <c r="BH16" i="55" s="1"/>
  <c r="BC16" i="55"/>
  <c r="BA16" i="55"/>
  <c r="BB16" i="55" s="1"/>
  <c r="AW16" i="55"/>
  <c r="AU16" i="55"/>
  <c r="AV16" i="55" s="1"/>
  <c r="AQ16" i="55"/>
  <c r="AO16" i="55"/>
  <c r="AP16" i="55" s="1"/>
  <c r="AK16" i="55"/>
  <c r="AI16" i="55"/>
  <c r="AJ16" i="55" s="1"/>
  <c r="AE16" i="55"/>
  <c r="AC16" i="55"/>
  <c r="AD16" i="55" s="1"/>
  <c r="W16" i="55"/>
  <c r="V16" i="55"/>
  <c r="U16" i="55"/>
  <c r="T16" i="55"/>
  <c r="S16" i="55"/>
  <c r="R16" i="55"/>
  <c r="Q16" i="55"/>
  <c r="P16" i="55"/>
  <c r="O16" i="55"/>
  <c r="N16" i="55"/>
  <c r="M16" i="55"/>
  <c r="L16" i="55"/>
  <c r="CT16" i="55" s="1"/>
  <c r="AC15" i="55"/>
  <c r="AD15" i="55" s="1"/>
  <c r="AF15" i="55"/>
  <c r="AI15" i="55"/>
  <c r="AJ15" i="55" s="1"/>
  <c r="AL15" i="55"/>
  <c r="AO15" i="55"/>
  <c r="AP15" i="55"/>
  <c r="AR15" i="55"/>
  <c r="AU15" i="55"/>
  <c r="AV15" i="55" s="1"/>
  <c r="AX15" i="55"/>
  <c r="BA15" i="55"/>
  <c r="BB15" i="55" s="1"/>
  <c r="BD15" i="55"/>
  <c r="BG15" i="55"/>
  <c r="BH15" i="55" s="1"/>
  <c r="BJ15" i="55"/>
  <c r="BM15" i="55"/>
  <c r="BN15" i="55" s="1"/>
  <c r="BP15" i="55"/>
  <c r="BS15" i="55"/>
  <c r="BT15" i="55" s="1"/>
  <c r="BV15" i="55"/>
  <c r="BY15" i="55"/>
  <c r="BZ15" i="55" s="1"/>
  <c r="CB15" i="55"/>
  <c r="CE15" i="55"/>
  <c r="CF15" i="55" s="1"/>
  <c r="CH15" i="55"/>
  <c r="CK15" i="55"/>
  <c r="CL15" i="55"/>
  <c r="CN15" i="55"/>
  <c r="CQ15" i="55"/>
  <c r="CR15" i="55" s="1"/>
  <c r="CT15" i="55"/>
  <c r="CW15" i="55"/>
  <c r="AC18" i="55"/>
  <c r="AD18" i="55"/>
  <c r="AF18" i="55"/>
  <c r="AI18" i="55"/>
  <c r="AJ18" i="55" s="1"/>
  <c r="AL18" i="55"/>
  <c r="AO18" i="55"/>
  <c r="AP18" i="55" s="1"/>
  <c r="AR18" i="55"/>
  <c r="AU18" i="55"/>
  <c r="AV18" i="55" s="1"/>
  <c r="AX18" i="55"/>
  <c r="BA18" i="55"/>
  <c r="BB18" i="55" s="1"/>
  <c r="BD18" i="55"/>
  <c r="BG18" i="55"/>
  <c r="BH18" i="55" s="1"/>
  <c r="BJ18" i="55"/>
  <c r="BM18" i="55"/>
  <c r="BN18" i="55" s="1"/>
  <c r="BP18" i="55"/>
  <c r="BS18" i="55"/>
  <c r="BT18" i="55" s="1"/>
  <c r="BV18" i="55"/>
  <c r="BY18" i="55"/>
  <c r="BZ18" i="55" s="1"/>
  <c r="CB18" i="55"/>
  <c r="CE18" i="55"/>
  <c r="CF18" i="55" s="1"/>
  <c r="CH18" i="55"/>
  <c r="CK18" i="55"/>
  <c r="CL18" i="55" s="1"/>
  <c r="CN18" i="55"/>
  <c r="CQ18" i="55"/>
  <c r="CR18" i="55" s="1"/>
  <c r="CT18" i="55"/>
  <c r="CW18" i="55"/>
  <c r="AC10" i="55"/>
  <c r="AD10" i="55" s="1"/>
  <c r="AF10" i="55"/>
  <c r="AI10" i="55"/>
  <c r="AJ10" i="55" s="1"/>
  <c r="AL10" i="55"/>
  <c r="AO10" i="55"/>
  <c r="AP10" i="55" s="1"/>
  <c r="AR10" i="55"/>
  <c r="AU10" i="55"/>
  <c r="AV10" i="55" s="1"/>
  <c r="AX10" i="55"/>
  <c r="BA10" i="55"/>
  <c r="BB10" i="55"/>
  <c r="BD10" i="55"/>
  <c r="BG10" i="55"/>
  <c r="BH10" i="55" s="1"/>
  <c r="BJ10" i="55"/>
  <c r="BM10" i="55"/>
  <c r="BN10" i="55" s="1"/>
  <c r="BP10" i="55"/>
  <c r="BS10" i="55"/>
  <c r="BT10" i="55" s="1"/>
  <c r="BV10" i="55"/>
  <c r="BY10" i="55"/>
  <c r="BZ10" i="55"/>
  <c r="CB10" i="55"/>
  <c r="CE10" i="55"/>
  <c r="CF10" i="55" s="1"/>
  <c r="CH10" i="55"/>
  <c r="CK10" i="55"/>
  <c r="CL10" i="55" s="1"/>
  <c r="CN10" i="55"/>
  <c r="CQ10" i="55"/>
  <c r="CR10" i="55"/>
  <c r="CT10" i="55"/>
  <c r="AC11" i="55"/>
  <c r="AD11" i="55" s="1"/>
  <c r="AF11" i="55"/>
  <c r="AI11" i="55"/>
  <c r="AJ11" i="55" s="1"/>
  <c r="AL11" i="55"/>
  <c r="AO11" i="55"/>
  <c r="AP11" i="55"/>
  <c r="AR11" i="55"/>
  <c r="AU11" i="55"/>
  <c r="AV11" i="55" s="1"/>
  <c r="AX11" i="55"/>
  <c r="BA11" i="55"/>
  <c r="BB11" i="55"/>
  <c r="BD11" i="55"/>
  <c r="BG11" i="55"/>
  <c r="BH11" i="55" s="1"/>
  <c r="BJ11" i="55"/>
  <c r="BM11" i="55"/>
  <c r="BN11" i="55" s="1"/>
  <c r="BP11" i="55"/>
  <c r="BS11" i="55"/>
  <c r="BT11" i="55"/>
  <c r="BV11" i="55"/>
  <c r="BY11" i="55"/>
  <c r="BZ11" i="55" s="1"/>
  <c r="CB11" i="55"/>
  <c r="CE11" i="55"/>
  <c r="CF11" i="55" s="1"/>
  <c r="CH11" i="55"/>
  <c r="CK11" i="55"/>
  <c r="CL11" i="55" s="1"/>
  <c r="CN11" i="55"/>
  <c r="CQ11" i="55"/>
  <c r="CR11" i="55"/>
  <c r="CT11" i="55"/>
  <c r="AC12" i="55"/>
  <c r="AD12" i="55" s="1"/>
  <c r="AF12" i="55"/>
  <c r="AI12" i="55"/>
  <c r="AJ12" i="55" s="1"/>
  <c r="AL12" i="55"/>
  <c r="AO12" i="55"/>
  <c r="AP12" i="55" s="1"/>
  <c r="AR12" i="55"/>
  <c r="AU12" i="55"/>
  <c r="AV12" i="55"/>
  <c r="AX12" i="55"/>
  <c r="BA12" i="55"/>
  <c r="BB12" i="55" s="1"/>
  <c r="BD12" i="55"/>
  <c r="BG12" i="55"/>
  <c r="BH12" i="55" s="1"/>
  <c r="BJ12" i="55"/>
  <c r="BM12" i="55"/>
  <c r="BN12" i="55" s="1"/>
  <c r="BP12" i="55"/>
  <c r="BS12" i="55"/>
  <c r="BT12" i="55" s="1"/>
  <c r="BV12" i="55"/>
  <c r="BY12" i="55"/>
  <c r="BZ12" i="55" s="1"/>
  <c r="CB12" i="55"/>
  <c r="CE12" i="55"/>
  <c r="CF12" i="55" s="1"/>
  <c r="CH12" i="55"/>
  <c r="CK12" i="55"/>
  <c r="CL12" i="55" s="1"/>
  <c r="CN12" i="55"/>
  <c r="CQ12" i="55"/>
  <c r="CR12" i="55" s="1"/>
  <c r="CT12" i="55"/>
  <c r="AC13" i="55"/>
  <c r="AD13" i="55" s="1"/>
  <c r="AF13" i="55"/>
  <c r="AI13" i="55"/>
  <c r="AJ13" i="55" s="1"/>
  <c r="AL13" i="55"/>
  <c r="AO13" i="55"/>
  <c r="AP13" i="55" s="1"/>
  <c r="AR13" i="55"/>
  <c r="AU13" i="55"/>
  <c r="AV13" i="55"/>
  <c r="AX13" i="55"/>
  <c r="BA13" i="55"/>
  <c r="BB13" i="55" s="1"/>
  <c r="BD13" i="55"/>
  <c r="BG13" i="55"/>
  <c r="BH13" i="55" s="1"/>
  <c r="BJ13" i="55"/>
  <c r="BM13" i="55"/>
  <c r="BN13" i="55" s="1"/>
  <c r="BP13" i="55"/>
  <c r="BS13" i="55"/>
  <c r="BT13" i="55"/>
  <c r="BV13" i="55"/>
  <c r="BY13" i="55"/>
  <c r="BZ13" i="55" s="1"/>
  <c r="CB13" i="55"/>
  <c r="CE13" i="55"/>
  <c r="CF13" i="55" s="1"/>
  <c r="CH13" i="55"/>
  <c r="CK13" i="55"/>
  <c r="CL13" i="55" s="1"/>
  <c r="CN13" i="55"/>
  <c r="CQ13" i="55"/>
  <c r="CR13" i="55" s="1"/>
  <c r="CT13" i="55"/>
  <c r="AC14" i="55"/>
  <c r="AD14" i="55" s="1"/>
  <c r="AF14" i="55"/>
  <c r="AI14" i="55"/>
  <c r="AJ14" i="55" s="1"/>
  <c r="AL14" i="55"/>
  <c r="AO14" i="55"/>
  <c r="AP14" i="55" s="1"/>
  <c r="AR14" i="55"/>
  <c r="AU14" i="55"/>
  <c r="AV14" i="55" s="1"/>
  <c r="AX14" i="55"/>
  <c r="BA14" i="55"/>
  <c r="BB14" i="55" s="1"/>
  <c r="BD14" i="55"/>
  <c r="BG14" i="55"/>
  <c r="BH14" i="55" s="1"/>
  <c r="BJ14" i="55"/>
  <c r="BM14" i="55"/>
  <c r="BN14" i="55" s="1"/>
  <c r="BP14" i="55"/>
  <c r="BS14" i="55"/>
  <c r="BT14" i="55"/>
  <c r="BV14" i="55"/>
  <c r="BY14" i="55"/>
  <c r="BZ14" i="55" s="1"/>
  <c r="CB14" i="55"/>
  <c r="CE14" i="55"/>
  <c r="CF14" i="55" s="1"/>
  <c r="CH14" i="55"/>
  <c r="CK14" i="55"/>
  <c r="CL14" i="55" s="1"/>
  <c r="CN14" i="55"/>
  <c r="CQ14" i="55"/>
  <c r="CR14" i="55"/>
  <c r="CT14" i="55"/>
  <c r="CW9" i="55"/>
  <c r="CT9" i="55"/>
  <c r="CQ9" i="55"/>
  <c r="CR9" i="55" s="1"/>
  <c r="CN9" i="55"/>
  <c r="CL9" i="55"/>
  <c r="CK9" i="55"/>
  <c r="CH9" i="55"/>
  <c r="CE9" i="55"/>
  <c r="CF9" i="55" s="1"/>
  <c r="CB9" i="55"/>
  <c r="BY9" i="55"/>
  <c r="BZ9" i="55" s="1"/>
  <c r="BV9" i="55"/>
  <c r="BS9" i="55"/>
  <c r="BT9" i="55" s="1"/>
  <c r="BP9" i="55"/>
  <c r="BM9" i="55"/>
  <c r="BN9" i="55" s="1"/>
  <c r="BJ9" i="55"/>
  <c r="BG9" i="55"/>
  <c r="BH9" i="55" s="1"/>
  <c r="BD9" i="55"/>
  <c r="BA9" i="55"/>
  <c r="BB9" i="55" s="1"/>
  <c r="AX9" i="55"/>
  <c r="AU9" i="55"/>
  <c r="AV9" i="55" s="1"/>
  <c r="AR9" i="55"/>
  <c r="AP9" i="55"/>
  <c r="AO9" i="55"/>
  <c r="AL9" i="55"/>
  <c r="AI9" i="55"/>
  <c r="AJ9" i="55" s="1"/>
  <c r="AF9" i="55"/>
  <c r="AC9" i="55"/>
  <c r="AD9" i="55" s="1"/>
  <c r="CS14" i="54"/>
  <c r="CM14" i="54"/>
  <c r="CN14" i="54" s="1"/>
  <c r="CG14" i="54"/>
  <c r="CA14" i="54"/>
  <c r="BU14" i="54"/>
  <c r="BO14" i="54"/>
  <c r="BI14" i="54"/>
  <c r="BC14" i="54"/>
  <c r="BD14" i="54" s="1"/>
  <c r="AW14" i="54"/>
  <c r="AQ14" i="54"/>
  <c r="AK14" i="54"/>
  <c r="AE14" i="54"/>
  <c r="M14" i="54"/>
  <c r="N14" i="54"/>
  <c r="O14" i="54"/>
  <c r="AL14" i="54" s="1"/>
  <c r="P14" i="54"/>
  <c r="Q14" i="54"/>
  <c r="R14" i="54"/>
  <c r="S14" i="54"/>
  <c r="T14" i="54"/>
  <c r="U14" i="54"/>
  <c r="V14" i="54"/>
  <c r="W14" i="54"/>
  <c r="L14" i="54"/>
  <c r="AC10" i="54"/>
  <c r="AD10" i="54" s="1"/>
  <c r="AF10" i="54"/>
  <c r="AI10" i="54"/>
  <c r="AJ10" i="54" s="1"/>
  <c r="AL10" i="54"/>
  <c r="AO10" i="54"/>
  <c r="AP10" i="54"/>
  <c r="AR10" i="54"/>
  <c r="AU10" i="54"/>
  <c r="AV10" i="54" s="1"/>
  <c r="AX10" i="54"/>
  <c r="BA10" i="54"/>
  <c r="BB10" i="54" s="1"/>
  <c r="BD10" i="54"/>
  <c r="BG10" i="54"/>
  <c r="BH10" i="54" s="1"/>
  <c r="BJ10" i="54"/>
  <c r="BM10" i="54"/>
  <c r="BN10" i="54" s="1"/>
  <c r="BP10" i="54"/>
  <c r="BS10" i="54"/>
  <c r="BT10" i="54" s="1"/>
  <c r="BV10" i="54"/>
  <c r="BY10" i="54"/>
  <c r="BZ10" i="54" s="1"/>
  <c r="CB10" i="54"/>
  <c r="CE10" i="54"/>
  <c r="CF10" i="54" s="1"/>
  <c r="CH10" i="54"/>
  <c r="CK10" i="54"/>
  <c r="CL10" i="54" s="1"/>
  <c r="CN10" i="54"/>
  <c r="CQ10" i="54"/>
  <c r="CR10" i="54" s="1"/>
  <c r="CT10" i="54"/>
  <c r="CW10" i="54"/>
  <c r="AC11" i="54"/>
  <c r="AD11" i="54" s="1"/>
  <c r="AF11" i="54"/>
  <c r="AI11" i="54"/>
  <c r="AJ11" i="54" s="1"/>
  <c r="AL11" i="54"/>
  <c r="AO11" i="54"/>
  <c r="AP11" i="54" s="1"/>
  <c r="AR11" i="54"/>
  <c r="AU11" i="54"/>
  <c r="AV11" i="54"/>
  <c r="AX11" i="54"/>
  <c r="BA11" i="54"/>
  <c r="BB11" i="54"/>
  <c r="BD11" i="54"/>
  <c r="BG11" i="54"/>
  <c r="BH11" i="54" s="1"/>
  <c r="BJ11" i="54"/>
  <c r="BM11" i="54"/>
  <c r="BN11" i="54" s="1"/>
  <c r="BP11" i="54"/>
  <c r="BS11" i="54"/>
  <c r="BT11" i="54" s="1"/>
  <c r="BV11" i="54"/>
  <c r="BY11" i="54"/>
  <c r="BZ11" i="54" s="1"/>
  <c r="CB11" i="54"/>
  <c r="CE11" i="54"/>
  <c r="CF11" i="54" s="1"/>
  <c r="CH11" i="54"/>
  <c r="CK11" i="54"/>
  <c r="CL11" i="54" s="1"/>
  <c r="CN11" i="54"/>
  <c r="CQ11" i="54"/>
  <c r="CR11" i="54"/>
  <c r="CT11" i="54"/>
  <c r="CW11" i="54"/>
  <c r="AC12" i="54"/>
  <c r="AD12" i="54"/>
  <c r="AF12" i="54"/>
  <c r="AI12" i="54"/>
  <c r="AJ12" i="54"/>
  <c r="AL12" i="54"/>
  <c r="AO12" i="54"/>
  <c r="AP12" i="54" s="1"/>
  <c r="AR12" i="54"/>
  <c r="AU12" i="54"/>
  <c r="AV12" i="54" s="1"/>
  <c r="AX12" i="54"/>
  <c r="BA12" i="54"/>
  <c r="BB12" i="54" s="1"/>
  <c r="BD12" i="54"/>
  <c r="BG12" i="54"/>
  <c r="BH12" i="54" s="1"/>
  <c r="BJ12" i="54"/>
  <c r="BM12" i="54"/>
  <c r="BN12" i="54" s="1"/>
  <c r="BP12" i="54"/>
  <c r="BS12" i="54"/>
  <c r="BT12" i="54" s="1"/>
  <c r="BV12" i="54"/>
  <c r="BY12" i="54"/>
  <c r="BZ12" i="54"/>
  <c r="CB12" i="54"/>
  <c r="CE12" i="54"/>
  <c r="CF12" i="54"/>
  <c r="CH12" i="54"/>
  <c r="CK12" i="54"/>
  <c r="CL12" i="54" s="1"/>
  <c r="CN12" i="54"/>
  <c r="CQ12" i="54"/>
  <c r="CR12" i="54" s="1"/>
  <c r="CT12" i="54"/>
  <c r="CW12" i="54"/>
  <c r="AC13" i="54"/>
  <c r="AD13" i="54" s="1"/>
  <c r="AF13" i="54"/>
  <c r="AI13" i="54"/>
  <c r="AJ13" i="54" s="1"/>
  <c r="AL13" i="54"/>
  <c r="AO13" i="54"/>
  <c r="AP13" i="54"/>
  <c r="AR13" i="54"/>
  <c r="AU13" i="54"/>
  <c r="AV13" i="54" s="1"/>
  <c r="AX13" i="54"/>
  <c r="BA13" i="54"/>
  <c r="BB13" i="54" s="1"/>
  <c r="BD13" i="54"/>
  <c r="BG13" i="54"/>
  <c r="BH13" i="54"/>
  <c r="BJ13" i="54"/>
  <c r="BM13" i="54"/>
  <c r="BN13" i="54" s="1"/>
  <c r="BP13" i="54"/>
  <c r="BS13" i="54"/>
  <c r="BT13" i="54" s="1"/>
  <c r="BV13" i="54"/>
  <c r="BY13" i="54"/>
  <c r="BZ13" i="54" s="1"/>
  <c r="CB13" i="54"/>
  <c r="CE13" i="54"/>
  <c r="CF13" i="54" s="1"/>
  <c r="CH13" i="54"/>
  <c r="CK13" i="54"/>
  <c r="CL13" i="54"/>
  <c r="CN13" i="54"/>
  <c r="CQ13" i="54"/>
  <c r="CR13" i="54" s="1"/>
  <c r="CT13" i="54"/>
  <c r="CX13" i="54" s="1"/>
  <c r="CW13" i="54"/>
  <c r="CW9" i="54"/>
  <c r="CT9" i="54"/>
  <c r="CQ9" i="54"/>
  <c r="CR9" i="54" s="1"/>
  <c r="CN9" i="54"/>
  <c r="CK9" i="54"/>
  <c r="CL9" i="54" s="1"/>
  <c r="CH9" i="54"/>
  <c r="CE9" i="54"/>
  <c r="CF9" i="54" s="1"/>
  <c r="CB9" i="54"/>
  <c r="BZ9" i="54"/>
  <c r="BY9" i="54"/>
  <c r="BY14" i="54" s="1"/>
  <c r="BV9" i="54"/>
  <c r="BS9" i="54"/>
  <c r="BT9" i="54" s="1"/>
  <c r="BP9" i="54"/>
  <c r="BM9" i="54"/>
  <c r="BN9" i="54" s="1"/>
  <c r="BJ9" i="54"/>
  <c r="BG9" i="54"/>
  <c r="BH9" i="54" s="1"/>
  <c r="BD9" i="54"/>
  <c r="BA9" i="54"/>
  <c r="BA14" i="54" s="1"/>
  <c r="AX9" i="54"/>
  <c r="AU9" i="54"/>
  <c r="AV9" i="54" s="1"/>
  <c r="AR9" i="54"/>
  <c r="AO9" i="54"/>
  <c r="AP9" i="54" s="1"/>
  <c r="AL9" i="54"/>
  <c r="AI9" i="54"/>
  <c r="AJ9" i="54" s="1"/>
  <c r="AF9" i="54"/>
  <c r="AC9" i="54"/>
  <c r="AC14" i="54" s="1"/>
  <c r="AD14" i="54" s="1"/>
  <c r="AB12" i="54"/>
  <c r="AC38" i="53"/>
  <c r="N38" i="53"/>
  <c r="O38" i="53"/>
  <c r="P38" i="53"/>
  <c r="Q38" i="53"/>
  <c r="R38" i="53"/>
  <c r="S38" i="53"/>
  <c r="T38" i="53"/>
  <c r="U38" i="53"/>
  <c r="V38" i="53"/>
  <c r="W38" i="53"/>
  <c r="M38" i="53"/>
  <c r="L38" i="53"/>
  <c r="CS38" i="53"/>
  <c r="CQ38" i="53"/>
  <c r="CM38" i="53"/>
  <c r="CK38" i="53"/>
  <c r="CG38" i="53"/>
  <c r="CE38" i="53"/>
  <c r="CA38" i="53"/>
  <c r="BY38" i="53"/>
  <c r="BU38" i="53"/>
  <c r="BS38" i="53"/>
  <c r="BO38" i="53"/>
  <c r="BM38" i="53"/>
  <c r="BI38" i="53"/>
  <c r="BG38" i="53"/>
  <c r="BC38" i="53"/>
  <c r="BA38" i="53"/>
  <c r="AW38" i="53"/>
  <c r="AU38" i="53"/>
  <c r="AQ38" i="53"/>
  <c r="AO38" i="53"/>
  <c r="AK38" i="53"/>
  <c r="AI38" i="53"/>
  <c r="AE38" i="53"/>
  <c r="AC15" i="53"/>
  <c r="AD15" i="53" s="1"/>
  <c r="AF15" i="53"/>
  <c r="AI15" i="53"/>
  <c r="AJ15" i="53" s="1"/>
  <c r="AL15" i="53"/>
  <c r="AO15" i="53"/>
  <c r="AP15" i="53"/>
  <c r="AR15" i="53"/>
  <c r="AU15" i="53"/>
  <c r="AV15" i="53"/>
  <c r="AX15" i="53"/>
  <c r="BA15" i="53"/>
  <c r="BB15" i="53"/>
  <c r="BD15" i="53"/>
  <c r="BG15" i="53"/>
  <c r="BH15" i="53" s="1"/>
  <c r="BJ15" i="53"/>
  <c r="BM15" i="53"/>
  <c r="BN15" i="53"/>
  <c r="BP15" i="53"/>
  <c r="BS15" i="53"/>
  <c r="BT15" i="53"/>
  <c r="BV15" i="53"/>
  <c r="BY15" i="53"/>
  <c r="BZ15" i="53"/>
  <c r="CB15" i="53"/>
  <c r="CE15" i="53"/>
  <c r="CF15" i="53" s="1"/>
  <c r="CH15" i="53"/>
  <c r="CK15" i="53"/>
  <c r="CL15" i="53"/>
  <c r="CN15" i="53"/>
  <c r="CQ15" i="53"/>
  <c r="CR15" i="53"/>
  <c r="CT15" i="53"/>
  <c r="CW15" i="53"/>
  <c r="AC10" i="53"/>
  <c r="AD10" i="53" s="1"/>
  <c r="AF10" i="53"/>
  <c r="AI10" i="53"/>
  <c r="AJ10" i="53" s="1"/>
  <c r="AL10" i="53"/>
  <c r="AO10" i="53"/>
  <c r="AP10" i="53"/>
  <c r="AR10" i="53"/>
  <c r="AU10" i="53"/>
  <c r="AV10" i="53" s="1"/>
  <c r="AX10" i="53"/>
  <c r="BA10" i="53"/>
  <c r="BB10" i="53"/>
  <c r="BD10" i="53"/>
  <c r="BG10" i="53"/>
  <c r="BH10" i="53" s="1"/>
  <c r="BJ10" i="53"/>
  <c r="BM10" i="53"/>
  <c r="BN10" i="53"/>
  <c r="BP10" i="53"/>
  <c r="BS10" i="53"/>
  <c r="BT10" i="53" s="1"/>
  <c r="BV10" i="53"/>
  <c r="BY10" i="53"/>
  <c r="BZ10" i="53"/>
  <c r="CB10" i="53"/>
  <c r="CE10" i="53"/>
  <c r="CF10" i="53" s="1"/>
  <c r="CH10" i="53"/>
  <c r="CK10" i="53"/>
  <c r="CL10" i="53"/>
  <c r="CN10" i="53"/>
  <c r="CQ10" i="53"/>
  <c r="CR10" i="53" s="1"/>
  <c r="CT10" i="53"/>
  <c r="CW10" i="53"/>
  <c r="AC11" i="53"/>
  <c r="AD11" i="53" s="1"/>
  <c r="AF11" i="53"/>
  <c r="AI11" i="53"/>
  <c r="AJ11" i="53" s="1"/>
  <c r="AL11" i="53"/>
  <c r="AO11" i="53"/>
  <c r="AP11" i="53" s="1"/>
  <c r="AR11" i="53"/>
  <c r="AU11" i="53"/>
  <c r="AV11" i="53"/>
  <c r="AX11" i="53"/>
  <c r="BA11" i="53"/>
  <c r="BB11" i="53" s="1"/>
  <c r="BD11" i="53"/>
  <c r="BG11" i="53"/>
  <c r="BH11" i="53" s="1"/>
  <c r="BJ11" i="53"/>
  <c r="BM11" i="53"/>
  <c r="BN11" i="53" s="1"/>
  <c r="BP11" i="53"/>
  <c r="BS11" i="53"/>
  <c r="BT11" i="53"/>
  <c r="BV11" i="53"/>
  <c r="BY11" i="53"/>
  <c r="BZ11" i="53" s="1"/>
  <c r="CB11" i="53"/>
  <c r="CE11" i="53"/>
  <c r="CF11" i="53" s="1"/>
  <c r="CH11" i="53"/>
  <c r="CK11" i="53"/>
  <c r="CL11" i="53" s="1"/>
  <c r="CN11" i="53"/>
  <c r="CQ11" i="53"/>
  <c r="CR11" i="53"/>
  <c r="CT11" i="53"/>
  <c r="CW11" i="53"/>
  <c r="AC12" i="53"/>
  <c r="AD12" i="53"/>
  <c r="AF12" i="53"/>
  <c r="AI12" i="53"/>
  <c r="AJ12" i="53" s="1"/>
  <c r="AL12" i="53"/>
  <c r="AO12" i="53"/>
  <c r="AP12" i="53" s="1"/>
  <c r="AR12" i="53"/>
  <c r="AU12" i="53"/>
  <c r="AV12" i="53" s="1"/>
  <c r="AX12" i="53"/>
  <c r="BA12" i="53"/>
  <c r="BB12" i="53"/>
  <c r="BD12" i="53"/>
  <c r="BG12" i="53"/>
  <c r="BH12" i="53" s="1"/>
  <c r="BJ12" i="53"/>
  <c r="BM12" i="53"/>
  <c r="BN12" i="53" s="1"/>
  <c r="BP12" i="53"/>
  <c r="BS12" i="53"/>
  <c r="BT12" i="53" s="1"/>
  <c r="BV12" i="53"/>
  <c r="BY12" i="53"/>
  <c r="BZ12" i="53"/>
  <c r="CB12" i="53"/>
  <c r="CE12" i="53"/>
  <c r="CF12" i="53" s="1"/>
  <c r="CH12" i="53"/>
  <c r="CK12" i="53"/>
  <c r="CL12" i="53" s="1"/>
  <c r="CN12" i="53"/>
  <c r="CQ12" i="53"/>
  <c r="CR12" i="53" s="1"/>
  <c r="CT12" i="53"/>
  <c r="CW12" i="53"/>
  <c r="AC13" i="53"/>
  <c r="AD13" i="53" s="1"/>
  <c r="AF13" i="53"/>
  <c r="AI13" i="53"/>
  <c r="AJ13" i="53"/>
  <c r="AL13" i="53"/>
  <c r="AO13" i="53"/>
  <c r="AP13" i="53" s="1"/>
  <c r="AR13" i="53"/>
  <c r="AU13" i="53"/>
  <c r="AV13" i="53" s="1"/>
  <c r="AX13" i="53"/>
  <c r="BA13" i="53"/>
  <c r="BB13" i="53" s="1"/>
  <c r="BD13" i="53"/>
  <c r="BG13" i="53"/>
  <c r="BH13" i="53"/>
  <c r="BJ13" i="53"/>
  <c r="BM13" i="53"/>
  <c r="BN13" i="53" s="1"/>
  <c r="BP13" i="53"/>
  <c r="BS13" i="53"/>
  <c r="BT13" i="53" s="1"/>
  <c r="BV13" i="53"/>
  <c r="BY13" i="53"/>
  <c r="BZ13" i="53" s="1"/>
  <c r="CB13" i="53"/>
  <c r="CE13" i="53"/>
  <c r="CF13" i="53"/>
  <c r="CH13" i="53"/>
  <c r="CK13" i="53"/>
  <c r="CL13" i="53" s="1"/>
  <c r="CN13" i="53"/>
  <c r="CQ13" i="53"/>
  <c r="CR13" i="53" s="1"/>
  <c r="CT13" i="53"/>
  <c r="CW13" i="53"/>
  <c r="AC14" i="53"/>
  <c r="AD14" i="53" s="1"/>
  <c r="AF14" i="53"/>
  <c r="AI14" i="53"/>
  <c r="AJ14" i="53" s="1"/>
  <c r="AL14" i="53"/>
  <c r="AO14" i="53"/>
  <c r="AP14" i="53"/>
  <c r="AR14" i="53"/>
  <c r="AU14" i="53"/>
  <c r="AV14" i="53" s="1"/>
  <c r="AX14" i="53"/>
  <c r="BA14" i="53"/>
  <c r="BB14" i="53" s="1"/>
  <c r="BD14" i="53"/>
  <c r="BG14" i="53"/>
  <c r="BH14" i="53" s="1"/>
  <c r="BJ14" i="53"/>
  <c r="BM14" i="53"/>
  <c r="BN14" i="53"/>
  <c r="BP14" i="53"/>
  <c r="BS14" i="53"/>
  <c r="BT14" i="53" s="1"/>
  <c r="BV14" i="53"/>
  <c r="BY14" i="53"/>
  <c r="BZ14" i="53" s="1"/>
  <c r="CB14" i="53"/>
  <c r="CE14" i="53"/>
  <c r="CF14" i="53" s="1"/>
  <c r="CH14" i="53"/>
  <c r="CK14" i="53"/>
  <c r="CL14" i="53"/>
  <c r="CN14" i="53"/>
  <c r="CQ14" i="53"/>
  <c r="CR14" i="53" s="1"/>
  <c r="CT14" i="53"/>
  <c r="CW14" i="53"/>
  <c r="CW9" i="53"/>
  <c r="CT9" i="53"/>
  <c r="CQ9" i="53"/>
  <c r="CR9" i="53" s="1"/>
  <c r="CN9" i="53"/>
  <c r="CL9" i="53"/>
  <c r="CK9" i="53"/>
  <c r="CH9" i="53"/>
  <c r="CX9" i="53" s="1"/>
  <c r="CE9" i="53"/>
  <c r="CF9" i="53" s="1"/>
  <c r="CB9" i="53"/>
  <c r="BZ9" i="53"/>
  <c r="BY9" i="53"/>
  <c r="BV9" i="53"/>
  <c r="BS9" i="53"/>
  <c r="BT9" i="53" s="1"/>
  <c r="BP9" i="53"/>
  <c r="BN9" i="53"/>
  <c r="BM9" i="53"/>
  <c r="BJ9" i="53"/>
  <c r="BG9" i="53"/>
  <c r="BH9" i="53" s="1"/>
  <c r="BD9" i="53"/>
  <c r="BB9" i="53"/>
  <c r="BA9" i="53"/>
  <c r="AX9" i="53"/>
  <c r="AU9" i="53"/>
  <c r="AV9" i="53" s="1"/>
  <c r="AR9" i="53"/>
  <c r="AP9" i="53"/>
  <c r="AO9" i="53"/>
  <c r="AL9" i="53"/>
  <c r="AI9" i="53"/>
  <c r="AJ9" i="53" s="1"/>
  <c r="AF9" i="53"/>
  <c r="AD9" i="53"/>
  <c r="AC9" i="53"/>
  <c r="AF16" i="55" l="1"/>
  <c r="AL16" i="55"/>
  <c r="AR16" i="55"/>
  <c r="AX16" i="55"/>
  <c r="BD16" i="55"/>
  <c r="BJ16" i="55"/>
  <c r="BP16" i="55"/>
  <c r="BV16" i="55"/>
  <c r="CB16" i="55"/>
  <c r="CH16" i="55"/>
  <c r="CN16" i="55"/>
  <c r="CX16" i="55" s="1"/>
  <c r="CX18" i="55"/>
  <c r="CX15" i="55"/>
  <c r="AD9" i="54"/>
  <c r="AI14" i="54"/>
  <c r="AU14" i="54"/>
  <c r="AV14" i="54" s="1"/>
  <c r="BG14" i="54"/>
  <c r="BH14" i="54" s="1"/>
  <c r="BS14" i="54"/>
  <c r="CE14" i="54"/>
  <c r="CQ14" i="54"/>
  <c r="BB9" i="54"/>
  <c r="AX14" i="54"/>
  <c r="BT14" i="54"/>
  <c r="AO14" i="54"/>
  <c r="AP14" i="54" s="1"/>
  <c r="BM14" i="54"/>
  <c r="CK14" i="54"/>
  <c r="CL14" i="54" s="1"/>
  <c r="AF14" i="54"/>
  <c r="BP14" i="54"/>
  <c r="CF14" i="54"/>
  <c r="AR14" i="54"/>
  <c r="BZ14" i="54"/>
  <c r="CH14" i="54"/>
  <c r="CR14" i="54"/>
  <c r="AJ14" i="54"/>
  <c r="BB14" i="54"/>
  <c r="BJ14" i="54"/>
  <c r="CB14" i="54"/>
  <c r="BN14" i="54"/>
  <c r="BV14" i="54"/>
  <c r="CT14" i="54"/>
  <c r="AF38" i="53"/>
  <c r="AR38" i="53"/>
  <c r="BD38" i="53"/>
  <c r="BP38" i="53"/>
  <c r="CX38" i="53" s="1"/>
  <c r="CB38" i="53"/>
  <c r="CN38" i="53"/>
  <c r="AL38" i="53"/>
  <c r="AX38" i="53"/>
  <c r="BJ38" i="53"/>
  <c r="BV38" i="53"/>
  <c r="CH38" i="53"/>
  <c r="CR38" i="53"/>
  <c r="CT38" i="53"/>
  <c r="AJ38" i="53"/>
  <c r="AP38" i="53"/>
  <c r="BB38" i="53"/>
  <c r="BN38" i="53"/>
  <c r="BZ38" i="53"/>
  <c r="CL38" i="53"/>
  <c r="AD38" i="53"/>
  <c r="AV38" i="53"/>
  <c r="BH38" i="53"/>
  <c r="BT38" i="53"/>
  <c r="CF38" i="53"/>
  <c r="CX14" i="54" l="1"/>
  <c r="CT36" i="68" l="1"/>
  <c r="CX36" i="68" s="1"/>
  <c r="CR36" i="68"/>
  <c r="CS36" i="68" s="1"/>
  <c r="CN36" i="68"/>
  <c r="CO36" i="68" s="1"/>
  <c r="CH36" i="68"/>
  <c r="CI36" i="68" s="1"/>
  <c r="CF36" i="68"/>
  <c r="CG36" i="68" s="1"/>
  <c r="CB36" i="68"/>
  <c r="CC36" i="68" s="1"/>
  <c r="BZ36" i="68"/>
  <c r="CA36" i="68" s="1"/>
  <c r="BV36" i="68"/>
  <c r="BW36" i="68" s="1"/>
  <c r="BT36" i="68"/>
  <c r="BU36" i="68" s="1"/>
  <c r="BP36" i="68"/>
  <c r="BQ36" i="68" s="1"/>
  <c r="BN36" i="68"/>
  <c r="BO36" i="68" s="1"/>
  <c r="BJ36" i="68"/>
  <c r="BK36" i="68" s="1"/>
  <c r="BH36" i="68"/>
  <c r="BI36" i="68" s="1"/>
  <c r="BD36" i="68"/>
  <c r="BE36" i="68" s="1"/>
  <c r="BB36" i="68"/>
  <c r="BC36" i="68" s="1"/>
  <c r="AX36" i="68"/>
  <c r="AY36" i="68" s="1"/>
  <c r="AV36" i="68"/>
  <c r="AW36" i="68" s="1"/>
  <c r="AR36" i="68"/>
  <c r="AS36" i="68" s="1"/>
  <c r="AP36" i="68"/>
  <c r="AQ36" i="68" s="1"/>
  <c r="AL36" i="68"/>
  <c r="AM36" i="68" s="1"/>
  <c r="AJ36" i="68"/>
  <c r="AK36" i="68" s="1"/>
  <c r="AF36" i="68"/>
  <c r="AG36" i="68" s="1"/>
  <c r="AD36" i="68"/>
  <c r="AE36" i="68" s="1"/>
  <c r="X36" i="68"/>
  <c r="W36" i="68"/>
  <c r="V36" i="68"/>
  <c r="U36" i="68"/>
  <c r="T36" i="68"/>
  <c r="S36" i="68"/>
  <c r="R36" i="68"/>
  <c r="Q36" i="68"/>
  <c r="P36" i="68"/>
  <c r="O36" i="68"/>
  <c r="N36" i="68"/>
  <c r="M36" i="68"/>
  <c r="CL36" i="68" s="1"/>
  <c r="CM36" i="68" s="1"/>
  <c r="N38" i="67"/>
  <c r="O38" i="67"/>
  <c r="P38" i="67"/>
  <c r="Q38" i="67"/>
  <c r="R38" i="67"/>
  <c r="S38" i="67"/>
  <c r="T38" i="67"/>
  <c r="U38" i="67"/>
  <c r="V38" i="67"/>
  <c r="W38" i="67"/>
  <c r="X38" i="67"/>
  <c r="M38" i="67"/>
  <c r="CL38" i="67" s="1"/>
  <c r="CM38" i="67" s="1"/>
  <c r="CT38" i="67"/>
  <c r="CX38" i="67" s="1"/>
  <c r="CR38" i="67"/>
  <c r="CN38" i="67"/>
  <c r="CH38" i="67"/>
  <c r="CF38" i="67"/>
  <c r="CB38" i="67"/>
  <c r="BZ38" i="67"/>
  <c r="BV38" i="67"/>
  <c r="BT38" i="67"/>
  <c r="BP38" i="67"/>
  <c r="BN38" i="67"/>
  <c r="BJ38" i="67"/>
  <c r="BH38" i="67"/>
  <c r="BD38" i="67"/>
  <c r="BB38" i="67"/>
  <c r="AX38" i="67"/>
  <c r="AV38" i="67"/>
  <c r="AR38" i="67"/>
  <c r="AP38" i="67"/>
  <c r="AL38" i="67"/>
  <c r="AJ38" i="67"/>
  <c r="AF38" i="67"/>
  <c r="AD38" i="67"/>
  <c r="CT12" i="66"/>
  <c r="CU12" i="66" s="1"/>
  <c r="CR12" i="66"/>
  <c r="CS12" i="66" s="1"/>
  <c r="CN12" i="66"/>
  <c r="CO12" i="66" s="1"/>
  <c r="CH12" i="66"/>
  <c r="CI12" i="66" s="1"/>
  <c r="CF12" i="66"/>
  <c r="CG12" i="66" s="1"/>
  <c r="CB12" i="66"/>
  <c r="CC12" i="66" s="1"/>
  <c r="BZ12" i="66"/>
  <c r="CA12" i="66" s="1"/>
  <c r="BV12" i="66"/>
  <c r="BW12" i="66" s="1"/>
  <c r="BT12" i="66"/>
  <c r="BU12" i="66" s="1"/>
  <c r="BP12" i="66"/>
  <c r="BQ12" i="66" s="1"/>
  <c r="BN12" i="66"/>
  <c r="BO12" i="66" s="1"/>
  <c r="BJ12" i="66"/>
  <c r="BK12" i="66" s="1"/>
  <c r="BH12" i="66"/>
  <c r="BI12" i="66" s="1"/>
  <c r="BD12" i="66"/>
  <c r="BE12" i="66" s="1"/>
  <c r="BB12" i="66"/>
  <c r="BC12" i="66" s="1"/>
  <c r="AX12" i="66"/>
  <c r="AY12" i="66" s="1"/>
  <c r="AV12" i="66"/>
  <c r="AW12" i="66" s="1"/>
  <c r="AR12" i="66"/>
  <c r="AS12" i="66" s="1"/>
  <c r="AP12" i="66"/>
  <c r="AQ12" i="66" s="1"/>
  <c r="AL12" i="66"/>
  <c r="AM12" i="66" s="1"/>
  <c r="AJ12" i="66"/>
  <c r="AK12" i="66" s="1"/>
  <c r="AF12" i="66"/>
  <c r="AG12" i="66" s="1"/>
  <c r="AD12" i="66"/>
  <c r="AE12" i="66" s="1"/>
  <c r="X12" i="66"/>
  <c r="W12" i="66"/>
  <c r="V12" i="66"/>
  <c r="U12" i="66"/>
  <c r="T12" i="66"/>
  <c r="S12" i="66"/>
  <c r="R12" i="66"/>
  <c r="Q12" i="66"/>
  <c r="P12" i="66"/>
  <c r="O12" i="66"/>
  <c r="N12" i="66"/>
  <c r="M12" i="66"/>
  <c r="CL12" i="66" s="1"/>
  <c r="CM12" i="66" s="1"/>
  <c r="X14" i="65"/>
  <c r="W14" i="65"/>
  <c r="V14" i="65"/>
  <c r="U14" i="65"/>
  <c r="T14" i="65"/>
  <c r="S14" i="65"/>
  <c r="R14" i="65"/>
  <c r="Q14" i="65"/>
  <c r="P14" i="65"/>
  <c r="O14" i="65"/>
  <c r="N14" i="65"/>
  <c r="M14" i="65"/>
  <c r="CL14" i="65" s="1"/>
  <c r="CM14" i="65" s="1"/>
  <c r="CT12" i="49"/>
  <c r="CN12" i="49"/>
  <c r="CH12" i="49"/>
  <c r="CB12" i="49"/>
  <c r="BV12" i="49"/>
  <c r="BP12" i="49"/>
  <c r="BJ12" i="49"/>
  <c r="BD12" i="49"/>
  <c r="AX12" i="49"/>
  <c r="AR12" i="49"/>
  <c r="AL12" i="49"/>
  <c r="CX12" i="49"/>
  <c r="AF12" i="49"/>
  <c r="BZ35" i="68"/>
  <c r="BZ34" i="68"/>
  <c r="BZ33" i="68"/>
  <c r="BZ32" i="68"/>
  <c r="BZ31" i="68"/>
  <c r="BZ30" i="68"/>
  <c r="BZ29" i="68"/>
  <c r="BZ28" i="68"/>
  <c r="BZ27" i="68"/>
  <c r="BZ26" i="68"/>
  <c r="BZ25" i="68"/>
  <c r="BZ24" i="68"/>
  <c r="BZ23" i="68"/>
  <c r="BZ22" i="68"/>
  <c r="BZ21" i="68"/>
  <c r="BZ20" i="68"/>
  <c r="BZ19" i="68"/>
  <c r="BZ18" i="68"/>
  <c r="BZ17" i="68"/>
  <c r="BZ16" i="68"/>
  <c r="BZ15" i="68"/>
  <c r="BZ14" i="68"/>
  <c r="CX13" i="68"/>
  <c r="CU13" i="68"/>
  <c r="CR13" i="68"/>
  <c r="CS13" i="68" s="1"/>
  <c r="CO13" i="68"/>
  <c r="CL13" i="68"/>
  <c r="CM13" i="68" s="1"/>
  <c r="CI13" i="68"/>
  <c r="CF13" i="68"/>
  <c r="CG13" i="68" s="1"/>
  <c r="CC13" i="68"/>
  <c r="CA13" i="68"/>
  <c r="BZ13" i="68"/>
  <c r="BW13" i="68"/>
  <c r="BT13" i="68"/>
  <c r="BU13" i="68" s="1"/>
  <c r="BQ13" i="68"/>
  <c r="BN13" i="68"/>
  <c r="BO13" i="68" s="1"/>
  <c r="BK13" i="68"/>
  <c r="BH13" i="68"/>
  <c r="BI13" i="68" s="1"/>
  <c r="BE13" i="68"/>
  <c r="BB13" i="68"/>
  <c r="BC13" i="68" s="1"/>
  <c r="AY13" i="68"/>
  <c r="AV13" i="68"/>
  <c r="AW13" i="68" s="1"/>
  <c r="AS13" i="68"/>
  <c r="AP13" i="68"/>
  <c r="AQ13" i="68" s="1"/>
  <c r="AM13" i="68"/>
  <c r="AJ13" i="68"/>
  <c r="AK13" i="68" s="1"/>
  <c r="AG13" i="68"/>
  <c r="AE13" i="68"/>
  <c r="AD13" i="68"/>
  <c r="CX12" i="68"/>
  <c r="CU12" i="68"/>
  <c r="CS12" i="68"/>
  <c r="CR12" i="68"/>
  <c r="CO12" i="68"/>
  <c r="CL12" i="68"/>
  <c r="CM12" i="68" s="1"/>
  <c r="CI12" i="68"/>
  <c r="CF12" i="68"/>
  <c r="CG12" i="68" s="1"/>
  <c r="CC12" i="68"/>
  <c r="BZ12" i="68"/>
  <c r="CA12" i="68" s="1"/>
  <c r="BW12" i="68"/>
  <c r="BT12" i="68"/>
  <c r="BU12" i="68" s="1"/>
  <c r="BQ12" i="68"/>
  <c r="BN12" i="68"/>
  <c r="BO12" i="68" s="1"/>
  <c r="BK12" i="68"/>
  <c r="BH12" i="68"/>
  <c r="BI12" i="68" s="1"/>
  <c r="BE12" i="68"/>
  <c r="BB12" i="68"/>
  <c r="BC12" i="68" s="1"/>
  <c r="AY12" i="68"/>
  <c r="AW12" i="68"/>
  <c r="AV12" i="68"/>
  <c r="AS12" i="68"/>
  <c r="AP12" i="68"/>
  <c r="AQ12" i="68" s="1"/>
  <c r="AM12" i="68"/>
  <c r="AJ12" i="68"/>
  <c r="AK12" i="68" s="1"/>
  <c r="AG12" i="68"/>
  <c r="AD12" i="68"/>
  <c r="AE12" i="68" s="1"/>
  <c r="CX11" i="68"/>
  <c r="CU11" i="68"/>
  <c r="CR11" i="68"/>
  <c r="CS11" i="68" s="1"/>
  <c r="CO11" i="68"/>
  <c r="CL11" i="68"/>
  <c r="CI11" i="68"/>
  <c r="CF11" i="68"/>
  <c r="CG11" i="68" s="1"/>
  <c r="CC11" i="68"/>
  <c r="BZ11" i="68"/>
  <c r="CA11" i="68" s="1"/>
  <c r="BW11" i="68"/>
  <c r="BT11" i="68"/>
  <c r="BU11" i="68" s="1"/>
  <c r="BQ11" i="68"/>
  <c r="BO11" i="68"/>
  <c r="BN11" i="68"/>
  <c r="BK11" i="68"/>
  <c r="BH11" i="68"/>
  <c r="BI11" i="68" s="1"/>
  <c r="BE11" i="68"/>
  <c r="BB11" i="68"/>
  <c r="BC11" i="68" s="1"/>
  <c r="AY11" i="68"/>
  <c r="AV11" i="68"/>
  <c r="AW11" i="68" s="1"/>
  <c r="AS11" i="68"/>
  <c r="AP11" i="68"/>
  <c r="AM11" i="68"/>
  <c r="AJ11" i="68"/>
  <c r="AK11" i="68" s="1"/>
  <c r="AG11" i="68"/>
  <c r="AD11" i="68"/>
  <c r="AE11" i="68" s="1"/>
  <c r="CX10" i="68"/>
  <c r="CU10" i="68"/>
  <c r="CR10" i="68"/>
  <c r="CS10" i="68" s="1"/>
  <c r="CO10" i="68"/>
  <c r="CM10" i="68"/>
  <c r="CL10" i="68"/>
  <c r="CI10" i="68"/>
  <c r="CF10" i="68"/>
  <c r="CC10" i="68"/>
  <c r="BZ10" i="68"/>
  <c r="CA10" i="68" s="1"/>
  <c r="BW10" i="68"/>
  <c r="BT10" i="68"/>
  <c r="BU10" i="68" s="1"/>
  <c r="BQ10" i="68"/>
  <c r="BN10" i="68"/>
  <c r="BO10" i="68" s="1"/>
  <c r="BK10" i="68"/>
  <c r="BH10" i="68"/>
  <c r="BE10" i="68"/>
  <c r="BB10" i="68"/>
  <c r="BC10" i="68" s="1"/>
  <c r="AY10" i="68"/>
  <c r="AV10" i="68"/>
  <c r="AW10" i="68" s="1"/>
  <c r="AS10" i="68"/>
  <c r="AQ10" i="68"/>
  <c r="AP10" i="68"/>
  <c r="AM10" i="68"/>
  <c r="AJ10" i="68"/>
  <c r="AG10" i="68"/>
  <c r="AD10" i="68"/>
  <c r="AE10" i="68" s="1"/>
  <c r="CX9" i="68"/>
  <c r="CU9" i="68"/>
  <c r="CR9" i="68"/>
  <c r="CS9" i="68" s="1"/>
  <c r="CO9" i="68"/>
  <c r="CL9" i="68"/>
  <c r="CM9" i="68" s="1"/>
  <c r="CI9" i="68"/>
  <c r="CF9" i="68"/>
  <c r="CG9" i="68" s="1"/>
  <c r="CC9" i="68"/>
  <c r="CA9" i="68"/>
  <c r="BZ9" i="68"/>
  <c r="BW9" i="68"/>
  <c r="BT9" i="68"/>
  <c r="BU9" i="68" s="1"/>
  <c r="BQ9" i="68"/>
  <c r="BN9" i="68"/>
  <c r="BO9" i="68" s="1"/>
  <c r="BK9" i="68"/>
  <c r="BH9" i="68"/>
  <c r="BI9" i="68" s="1"/>
  <c r="BE9" i="68"/>
  <c r="BB9" i="68"/>
  <c r="AY9" i="68"/>
  <c r="AV9" i="68"/>
  <c r="AW9" i="68" s="1"/>
  <c r="AS9" i="68"/>
  <c r="AP9" i="68"/>
  <c r="AQ9" i="68" s="1"/>
  <c r="AM9" i="68"/>
  <c r="AJ9" i="68"/>
  <c r="AK9" i="68" s="1"/>
  <c r="AG9" i="68"/>
  <c r="AE9" i="68"/>
  <c r="AD9" i="68"/>
  <c r="CX15" i="67"/>
  <c r="CR14" i="67"/>
  <c r="CR15" i="67"/>
  <c r="CL14" i="67"/>
  <c r="CM14" i="67" s="1"/>
  <c r="CL15" i="67"/>
  <c r="CM15" i="67" s="1"/>
  <c r="CF14" i="67"/>
  <c r="CG14" i="67" s="1"/>
  <c r="CF15" i="67"/>
  <c r="BZ14" i="67"/>
  <c r="CA14" i="67" s="1"/>
  <c r="BZ15" i="67"/>
  <c r="BZ16" i="67"/>
  <c r="BZ17" i="67"/>
  <c r="BZ18" i="67"/>
  <c r="BZ19" i="67"/>
  <c r="BZ20" i="67"/>
  <c r="BZ21" i="67"/>
  <c r="BZ22" i="67"/>
  <c r="BZ23" i="67"/>
  <c r="BZ24" i="67"/>
  <c r="BZ25" i="67"/>
  <c r="BZ26" i="67"/>
  <c r="BZ27" i="67"/>
  <c r="BZ28" i="67"/>
  <c r="BZ29" i="67"/>
  <c r="BZ30" i="67"/>
  <c r="BZ31" i="67"/>
  <c r="BZ32" i="67"/>
  <c r="BZ33" i="67"/>
  <c r="BZ34" i="67"/>
  <c r="BZ35" i="67"/>
  <c r="BZ36" i="67"/>
  <c r="BZ37" i="67"/>
  <c r="BT14" i="67"/>
  <c r="BU14" i="67" s="1"/>
  <c r="BT15" i="67"/>
  <c r="CU15" i="67"/>
  <c r="CS15" i="67"/>
  <c r="CU14" i="67"/>
  <c r="CS14" i="67"/>
  <c r="CU13" i="67"/>
  <c r="CU12" i="67"/>
  <c r="CU11" i="67"/>
  <c r="CU10" i="67"/>
  <c r="CS10" i="67"/>
  <c r="CU9" i="67"/>
  <c r="CS9" i="67"/>
  <c r="CO15" i="67"/>
  <c r="CO14" i="67"/>
  <c r="CO13" i="67"/>
  <c r="CO12" i="67"/>
  <c r="CO11" i="67"/>
  <c r="CO10" i="67"/>
  <c r="CM10" i="67"/>
  <c r="CO9" i="67"/>
  <c r="CM9" i="67"/>
  <c r="CI15" i="67"/>
  <c r="CG15" i="67"/>
  <c r="CI14" i="67"/>
  <c r="CI13" i="67"/>
  <c r="CI12" i="67"/>
  <c r="CI11" i="67"/>
  <c r="CI10" i="67"/>
  <c r="CG10" i="67"/>
  <c r="CI9" i="67"/>
  <c r="CG9" i="67"/>
  <c r="CC15" i="67"/>
  <c r="CA15" i="67"/>
  <c r="CC14" i="67"/>
  <c r="CC13" i="67"/>
  <c r="CC12" i="67"/>
  <c r="CC11" i="67"/>
  <c r="CC10" i="67"/>
  <c r="CA10" i="67"/>
  <c r="CC9" i="67"/>
  <c r="CA9" i="67"/>
  <c r="BW15" i="67"/>
  <c r="BU15" i="67"/>
  <c r="BW14" i="67"/>
  <c r="BW13" i="67"/>
  <c r="BW12" i="67"/>
  <c r="BW11" i="67"/>
  <c r="BW10" i="67"/>
  <c r="BU10" i="67"/>
  <c r="BW9" i="67"/>
  <c r="BU9" i="67"/>
  <c r="BN14" i="67"/>
  <c r="BO14" i="67" s="1"/>
  <c r="BN15" i="67"/>
  <c r="BQ15" i="67"/>
  <c r="BO15" i="67"/>
  <c r="BQ14" i="67"/>
  <c r="BQ13" i="67"/>
  <c r="BQ12" i="67"/>
  <c r="BQ11" i="67"/>
  <c r="BQ10" i="67"/>
  <c r="BO10" i="67"/>
  <c r="BQ9" i="67"/>
  <c r="BO9" i="67"/>
  <c r="BH14" i="67"/>
  <c r="BI14" i="67" s="1"/>
  <c r="BH15" i="67"/>
  <c r="BK15" i="67"/>
  <c r="BI15" i="67"/>
  <c r="BK14" i="67"/>
  <c r="BK13" i="67"/>
  <c r="BK12" i="67"/>
  <c r="BK11" i="67"/>
  <c r="BK10" i="67"/>
  <c r="BI10" i="67"/>
  <c r="BK9" i="67"/>
  <c r="BI9" i="67"/>
  <c r="BB15" i="67"/>
  <c r="BC15" i="67" s="1"/>
  <c r="BB14" i="67"/>
  <c r="BC14" i="67" s="1"/>
  <c r="BE15" i="67"/>
  <c r="BE14" i="67"/>
  <c r="BE13" i="67"/>
  <c r="BE12" i="67"/>
  <c r="BE11" i="67"/>
  <c r="BE10" i="67"/>
  <c r="BC10" i="67"/>
  <c r="BE9" i="67"/>
  <c r="BC9" i="67"/>
  <c r="AV14" i="67"/>
  <c r="AW14" i="67" s="1"/>
  <c r="AV15" i="67"/>
  <c r="AW15" i="67" s="1"/>
  <c r="AY15" i="67"/>
  <c r="AY14" i="67"/>
  <c r="AY13" i="67"/>
  <c r="AY12" i="67"/>
  <c r="AY11" i="67"/>
  <c r="AY10" i="67"/>
  <c r="AW10" i="67"/>
  <c r="AY9" i="67"/>
  <c r="AW9" i="67"/>
  <c r="AP14" i="67"/>
  <c r="AQ14" i="67" s="1"/>
  <c r="AP15" i="67"/>
  <c r="AQ15" i="67" s="1"/>
  <c r="AS15" i="67"/>
  <c r="AS14" i="67"/>
  <c r="AS13" i="67"/>
  <c r="AS12" i="67"/>
  <c r="AS11" i="67"/>
  <c r="AS10" i="67"/>
  <c r="AQ10" i="67"/>
  <c r="AS9" i="67"/>
  <c r="AQ9" i="67"/>
  <c r="AJ14" i="67"/>
  <c r="AK14" i="67" s="1"/>
  <c r="AJ15" i="67"/>
  <c r="AK15" i="67" s="1"/>
  <c r="AK10" i="67"/>
  <c r="AK11" i="67"/>
  <c r="AM15" i="67"/>
  <c r="AM14" i="67"/>
  <c r="AM13" i="67"/>
  <c r="AM12" i="67"/>
  <c r="AM11" i="67"/>
  <c r="AM10" i="67"/>
  <c r="AM9" i="67"/>
  <c r="AK9" i="67"/>
  <c r="AJ9" i="67"/>
  <c r="AJ10" i="67"/>
  <c r="AJ11" i="67"/>
  <c r="AJ12" i="67"/>
  <c r="AK12" i="67" s="1"/>
  <c r="AJ13" i="67"/>
  <c r="AK13" i="67" s="1"/>
  <c r="CX9" i="67"/>
  <c r="AD14" i="67"/>
  <c r="AE14" i="67" s="1"/>
  <c r="AD15" i="67"/>
  <c r="AE15" i="67" s="1"/>
  <c r="AE10" i="67"/>
  <c r="AG10" i="67"/>
  <c r="AG11" i="67"/>
  <c r="AG12" i="67"/>
  <c r="AG13" i="67"/>
  <c r="AG14" i="67"/>
  <c r="AG15" i="67"/>
  <c r="CR9" i="67"/>
  <c r="CL9" i="67"/>
  <c r="CF9" i="67"/>
  <c r="BZ9" i="67"/>
  <c r="BT9" i="67"/>
  <c r="BN9" i="67"/>
  <c r="BH9" i="67"/>
  <c r="BB9" i="67"/>
  <c r="AV9" i="67"/>
  <c r="AP9" i="67"/>
  <c r="AG9" i="67"/>
  <c r="AE9" i="67"/>
  <c r="AD9" i="67"/>
  <c r="AD10" i="67"/>
  <c r="AD11" i="67"/>
  <c r="AE11" i="67" s="1"/>
  <c r="AD12" i="67"/>
  <c r="AE12" i="67" s="1"/>
  <c r="AD13" i="67"/>
  <c r="AE13" i="67" s="1"/>
  <c r="CX11" i="66"/>
  <c r="CU11" i="66"/>
  <c r="CS11" i="66"/>
  <c r="CR11" i="66"/>
  <c r="CO11" i="66"/>
  <c r="CL11" i="66"/>
  <c r="CM11" i="66" s="1"/>
  <c r="CI11" i="66"/>
  <c r="CF11" i="66"/>
  <c r="CG11" i="66" s="1"/>
  <c r="CC11" i="66"/>
  <c r="CA11" i="66"/>
  <c r="BZ11" i="66"/>
  <c r="BW11" i="66"/>
  <c r="BU11" i="66"/>
  <c r="BT11" i="66"/>
  <c r="BQ11" i="66"/>
  <c r="BN11" i="66"/>
  <c r="BO11" i="66" s="1"/>
  <c r="BK11" i="66"/>
  <c r="BH11" i="66"/>
  <c r="BI11" i="66" s="1"/>
  <c r="BE11" i="66"/>
  <c r="BB11" i="66"/>
  <c r="BC11" i="66" s="1"/>
  <c r="AY11" i="66"/>
  <c r="AW11" i="66"/>
  <c r="AV11" i="66"/>
  <c r="AS11" i="66"/>
  <c r="AP11" i="66"/>
  <c r="AQ11" i="66" s="1"/>
  <c r="AM11" i="66"/>
  <c r="AJ11" i="66"/>
  <c r="AK11" i="66" s="1"/>
  <c r="AG11" i="66"/>
  <c r="AE11" i="66"/>
  <c r="AD11" i="66"/>
  <c r="CX10" i="66"/>
  <c r="CU10" i="66"/>
  <c r="CS10" i="66"/>
  <c r="CR10" i="66"/>
  <c r="CO10" i="66"/>
  <c r="CL10" i="66"/>
  <c r="CM10" i="66" s="1"/>
  <c r="CI10" i="66"/>
  <c r="CF10" i="66"/>
  <c r="CG10" i="66" s="1"/>
  <c r="CC10" i="66"/>
  <c r="BZ10" i="66"/>
  <c r="CA10" i="66" s="1"/>
  <c r="BW10" i="66"/>
  <c r="BT10" i="66"/>
  <c r="BU10" i="66" s="1"/>
  <c r="BQ10" i="66"/>
  <c r="BO10" i="66"/>
  <c r="BN10" i="66"/>
  <c r="BK10" i="66"/>
  <c r="BH10" i="66"/>
  <c r="BI10" i="66" s="1"/>
  <c r="BE10" i="66"/>
  <c r="BB10" i="66"/>
  <c r="BC10" i="66" s="1"/>
  <c r="AY10" i="66"/>
  <c r="AW10" i="66"/>
  <c r="AV10" i="66"/>
  <c r="AS10" i="66"/>
  <c r="AP10" i="66"/>
  <c r="AQ10" i="66" s="1"/>
  <c r="AM10" i="66"/>
  <c r="AJ10" i="66"/>
  <c r="AK10" i="66" s="1"/>
  <c r="AG10" i="66"/>
  <c r="AD10" i="66"/>
  <c r="AE10" i="66" s="1"/>
  <c r="CX9" i="66"/>
  <c r="CU9" i="66"/>
  <c r="CR9" i="66"/>
  <c r="CO9" i="66"/>
  <c r="CM9" i="66"/>
  <c r="CL9" i="66"/>
  <c r="CI9" i="66"/>
  <c r="CF9" i="66"/>
  <c r="CC9" i="66"/>
  <c r="BZ9" i="66"/>
  <c r="BW9" i="66"/>
  <c r="BT9" i="66"/>
  <c r="BQ9" i="66"/>
  <c r="BO9" i="66"/>
  <c r="BN9" i="66"/>
  <c r="BK9" i="66"/>
  <c r="BH9" i="66"/>
  <c r="BE9" i="66"/>
  <c r="BB9" i="66"/>
  <c r="AY9" i="66"/>
  <c r="AV9" i="66"/>
  <c r="AS9" i="66"/>
  <c r="AP9" i="66"/>
  <c r="AM9" i="66"/>
  <c r="AJ9" i="66"/>
  <c r="AG9" i="66"/>
  <c r="AD9" i="66"/>
  <c r="CU11" i="49"/>
  <c r="CU10" i="49"/>
  <c r="CU9" i="49"/>
  <c r="CO11" i="49"/>
  <c r="CO10" i="49"/>
  <c r="CO9" i="49"/>
  <c r="CI11" i="49"/>
  <c r="CI10" i="49"/>
  <c r="CI9" i="49"/>
  <c r="CC11" i="49"/>
  <c r="CC10" i="49"/>
  <c r="CC9" i="49"/>
  <c r="BW11" i="49"/>
  <c r="BW10" i="49"/>
  <c r="BW9" i="49"/>
  <c r="BQ11" i="49"/>
  <c r="BQ10" i="49"/>
  <c r="BQ9" i="49"/>
  <c r="BK11" i="49"/>
  <c r="BK10" i="49"/>
  <c r="BK9" i="49"/>
  <c r="BE11" i="49"/>
  <c r="BE10" i="49"/>
  <c r="BE9" i="49"/>
  <c r="AY11" i="49"/>
  <c r="AY10" i="49"/>
  <c r="AY9" i="49"/>
  <c r="AS11" i="49"/>
  <c r="AS10" i="49"/>
  <c r="AS9" i="49"/>
  <c r="AM11" i="49"/>
  <c r="AM10" i="49"/>
  <c r="AM9" i="49"/>
  <c r="AG10" i="49"/>
  <c r="AG11" i="49"/>
  <c r="N12" i="49"/>
  <c r="O12" i="49"/>
  <c r="P12" i="49"/>
  <c r="Q12" i="49"/>
  <c r="R12" i="49"/>
  <c r="S12" i="49"/>
  <c r="T12" i="49"/>
  <c r="U12" i="49"/>
  <c r="V12" i="49"/>
  <c r="W12" i="49"/>
  <c r="X12" i="49"/>
  <c r="M12" i="49"/>
  <c r="AG9" i="49"/>
  <c r="M12" i="48"/>
  <c r="N12" i="48"/>
  <c r="O12" i="48"/>
  <c r="P12" i="48"/>
  <c r="Q12" i="48"/>
  <c r="R12" i="48"/>
  <c r="S12" i="48"/>
  <c r="T12" i="48"/>
  <c r="U12" i="48"/>
  <c r="V12" i="48"/>
  <c r="W12" i="48"/>
  <c r="L12" i="48"/>
  <c r="CT12" i="48" s="1"/>
  <c r="CS12" i="48"/>
  <c r="CQ12" i="48"/>
  <c r="CM12" i="48"/>
  <c r="CN12" i="48" s="1"/>
  <c r="CG12" i="48"/>
  <c r="CH12" i="48" s="1"/>
  <c r="CB12" i="48"/>
  <c r="CA12" i="48"/>
  <c r="BY12" i="48"/>
  <c r="BU12" i="48"/>
  <c r="BV12" i="48" s="1"/>
  <c r="BP12" i="48"/>
  <c r="BO12" i="48"/>
  <c r="BM12" i="48"/>
  <c r="BI12" i="48"/>
  <c r="BJ12" i="48" s="1"/>
  <c r="BD12" i="48"/>
  <c r="BC12" i="48"/>
  <c r="AW12" i="48"/>
  <c r="AX12" i="48" s="1"/>
  <c r="AR12" i="48"/>
  <c r="AQ12" i="48"/>
  <c r="AK12" i="48"/>
  <c r="AL12" i="48" s="1"/>
  <c r="AF12" i="48"/>
  <c r="AE12" i="48"/>
  <c r="AU10" i="48"/>
  <c r="AV10" i="48"/>
  <c r="AX10" i="48"/>
  <c r="BA10" i="48"/>
  <c r="BB10" i="48" s="1"/>
  <c r="BD10" i="48"/>
  <c r="BG10" i="48"/>
  <c r="BH10" i="48" s="1"/>
  <c r="BJ10" i="48"/>
  <c r="BM10" i="48"/>
  <c r="BN10" i="48"/>
  <c r="BP10" i="48"/>
  <c r="BS10" i="48"/>
  <c r="BT10" i="48" s="1"/>
  <c r="BV10" i="48"/>
  <c r="BY10" i="48"/>
  <c r="BZ10" i="48" s="1"/>
  <c r="CB10" i="48"/>
  <c r="CE10" i="48"/>
  <c r="CF10" i="48"/>
  <c r="CH10" i="48"/>
  <c r="CK10" i="48"/>
  <c r="CL10" i="48" s="1"/>
  <c r="CN10" i="48"/>
  <c r="CQ10" i="48"/>
  <c r="CR10" i="48"/>
  <c r="CT10" i="48"/>
  <c r="CW10" i="48"/>
  <c r="AU11" i="48"/>
  <c r="AV11" i="48"/>
  <c r="AX11" i="48"/>
  <c r="BA11" i="48"/>
  <c r="BB11" i="48" s="1"/>
  <c r="BD11" i="48"/>
  <c r="BG11" i="48"/>
  <c r="BH11" i="48" s="1"/>
  <c r="BJ11" i="48"/>
  <c r="BM11" i="48"/>
  <c r="BN11" i="48"/>
  <c r="BP11" i="48"/>
  <c r="BS11" i="48"/>
  <c r="BT11" i="48" s="1"/>
  <c r="BV11" i="48"/>
  <c r="BY11" i="48"/>
  <c r="BZ11" i="48" s="1"/>
  <c r="CB11" i="48"/>
  <c r="CE11" i="48"/>
  <c r="CF11" i="48"/>
  <c r="CH11" i="48"/>
  <c r="CK11" i="48"/>
  <c r="CL11" i="48" s="1"/>
  <c r="CN11" i="48"/>
  <c r="CQ11" i="48"/>
  <c r="CR11" i="48"/>
  <c r="CT11" i="48"/>
  <c r="CW11" i="48"/>
  <c r="CW9" i="48"/>
  <c r="CT9" i="48"/>
  <c r="CQ9" i="48"/>
  <c r="CR9" i="48" s="1"/>
  <c r="CN9" i="48"/>
  <c r="CK9" i="48"/>
  <c r="CL9" i="48" s="1"/>
  <c r="CH9" i="48"/>
  <c r="CE9" i="48"/>
  <c r="CF9" i="48" s="1"/>
  <c r="CB9" i="48"/>
  <c r="BZ9" i="48"/>
  <c r="BY9" i="48"/>
  <c r="BV9" i="48"/>
  <c r="BS9" i="48"/>
  <c r="BT9" i="48" s="1"/>
  <c r="BP9" i="48"/>
  <c r="BM9" i="48"/>
  <c r="BN9" i="48" s="1"/>
  <c r="BJ9" i="48"/>
  <c r="BG9" i="48"/>
  <c r="BH9" i="48" s="1"/>
  <c r="BD9" i="48"/>
  <c r="BA9" i="48"/>
  <c r="BB9" i="48" s="1"/>
  <c r="AX9" i="48"/>
  <c r="AU9" i="48"/>
  <c r="AV9" i="48" s="1"/>
  <c r="AR9" i="48"/>
  <c r="AP9" i="48"/>
  <c r="AO9" i="48"/>
  <c r="AL9" i="48"/>
  <c r="AI9" i="48"/>
  <c r="AJ9" i="48" s="1"/>
  <c r="AF9" i="48"/>
  <c r="AC9" i="48"/>
  <c r="AD9" i="48" s="1"/>
  <c r="AO10" i="65"/>
  <c r="AO11" i="65"/>
  <c r="AO12" i="65"/>
  <c r="AO13" i="65"/>
  <c r="AO9" i="65"/>
  <c r="AI10" i="65"/>
  <c r="AI11" i="65"/>
  <c r="AI12" i="65"/>
  <c r="AI13" i="65"/>
  <c r="AI9" i="65"/>
  <c r="AC10" i="65"/>
  <c r="AC11" i="65"/>
  <c r="AC12" i="65"/>
  <c r="AC13" i="65"/>
  <c r="AC9" i="65"/>
  <c r="BA12" i="48" l="1"/>
  <c r="CW12" i="48"/>
  <c r="AU12" i="48"/>
  <c r="AV12" i="48" s="1"/>
  <c r="BS12" i="48"/>
  <c r="BT12" i="48" s="1"/>
  <c r="CK12" i="48"/>
  <c r="CL12" i="48" s="1"/>
  <c r="BG12" i="48"/>
  <c r="CE12" i="48"/>
  <c r="CR12" i="48"/>
  <c r="BK12" i="49"/>
  <c r="CL12" i="49"/>
  <c r="CM12" i="49" s="1"/>
  <c r="AG12" i="49"/>
  <c r="AY12" i="49"/>
  <c r="CU36" i="68"/>
  <c r="CY36" i="68" s="1"/>
  <c r="AM38" i="67"/>
  <c r="AY38" i="67"/>
  <c r="BK38" i="67"/>
  <c r="BW38" i="67"/>
  <c r="CI38" i="67"/>
  <c r="AE38" i="67"/>
  <c r="AQ38" i="67"/>
  <c r="BC38" i="67"/>
  <c r="BO38" i="67"/>
  <c r="CA38" i="67"/>
  <c r="CO38" i="67"/>
  <c r="AG38" i="67"/>
  <c r="AS38" i="67"/>
  <c r="BE38" i="67"/>
  <c r="BQ38" i="67"/>
  <c r="CC38" i="67"/>
  <c r="CS38" i="67"/>
  <c r="AK38" i="67"/>
  <c r="AW38" i="67"/>
  <c r="BI38" i="67"/>
  <c r="BU38" i="67"/>
  <c r="CG38" i="67"/>
  <c r="CU38" i="67"/>
  <c r="CY12" i="66"/>
  <c r="CX12" i="66"/>
  <c r="AM12" i="49"/>
  <c r="BE12" i="49"/>
  <c r="BQ12" i="49"/>
  <c r="CC12" i="49"/>
  <c r="CO12" i="49"/>
  <c r="AS12" i="49"/>
  <c r="BW12" i="49"/>
  <c r="CI12" i="49"/>
  <c r="CU12" i="49"/>
  <c r="AK10" i="68"/>
  <c r="CG10" i="68"/>
  <c r="BC9" i="68"/>
  <c r="AQ11" i="68"/>
  <c r="CM11" i="68"/>
  <c r="BI10" i="68"/>
  <c r="CY15" i="67"/>
  <c r="AQ9" i="66"/>
  <c r="AK9" i="66"/>
  <c r="BI9" i="66"/>
  <c r="CG9" i="66"/>
  <c r="AE9" i="66"/>
  <c r="BC9" i="66"/>
  <c r="CA9" i="66"/>
  <c r="AW9" i="66"/>
  <c r="BU9" i="66"/>
  <c r="CS9" i="66"/>
  <c r="BB12" i="48"/>
  <c r="BH12" i="48"/>
  <c r="BN12" i="48"/>
  <c r="BZ12" i="48"/>
  <c r="CF12" i="48"/>
  <c r="CY38" i="67" l="1"/>
  <c r="CW10" i="59" l="1"/>
  <c r="CW11" i="59"/>
  <c r="CW12" i="59"/>
  <c r="CX10" i="59"/>
  <c r="CX11" i="59"/>
  <c r="CX12" i="59"/>
  <c r="CQ10" i="59"/>
  <c r="CQ11" i="59"/>
  <c r="CQ12" i="59"/>
  <c r="CR12" i="59" s="1"/>
  <c r="CS16" i="59"/>
  <c r="CT16" i="59" s="1"/>
  <c r="CT15" i="59"/>
  <c r="CR15" i="59"/>
  <c r="CT14" i="59"/>
  <c r="CR14" i="59"/>
  <c r="CT13" i="59"/>
  <c r="CR13" i="59"/>
  <c r="CT12" i="59"/>
  <c r="CT11" i="59"/>
  <c r="CR11" i="59"/>
  <c r="CT10" i="59"/>
  <c r="CR10" i="59"/>
  <c r="CT9" i="59"/>
  <c r="CR9" i="59"/>
  <c r="CK10" i="59"/>
  <c r="CK11" i="59"/>
  <c r="CL11" i="59" s="1"/>
  <c r="CK12" i="59"/>
  <c r="CL12" i="59" s="1"/>
  <c r="CM16" i="59"/>
  <c r="CN16" i="59" s="1"/>
  <c r="CN15" i="59"/>
  <c r="CL15" i="59"/>
  <c r="CN14" i="59"/>
  <c r="CL14" i="59"/>
  <c r="CN13" i="59"/>
  <c r="CL13" i="59"/>
  <c r="CN12" i="59"/>
  <c r="CN11" i="59"/>
  <c r="CN10" i="59"/>
  <c r="CL10" i="59"/>
  <c r="CN9" i="59"/>
  <c r="CL9" i="59"/>
  <c r="CE10" i="59"/>
  <c r="CE11" i="59"/>
  <c r="CE12" i="59"/>
  <c r="CF12" i="59" s="1"/>
  <c r="CG16" i="59"/>
  <c r="CH16" i="59" s="1"/>
  <c r="CH15" i="59"/>
  <c r="CF15" i="59"/>
  <c r="CH14" i="59"/>
  <c r="CF14" i="59"/>
  <c r="CH13" i="59"/>
  <c r="CF13" i="59"/>
  <c r="CH12" i="59"/>
  <c r="CH11" i="59"/>
  <c r="CF11" i="59"/>
  <c r="CH10" i="59"/>
  <c r="CF10" i="59"/>
  <c r="CH9" i="59"/>
  <c r="CF9" i="59"/>
  <c r="BY10" i="59"/>
  <c r="BY11" i="59"/>
  <c r="BY12" i="59"/>
  <c r="BZ12" i="59" s="1"/>
  <c r="CA16" i="59"/>
  <c r="CB16" i="59" s="1"/>
  <c r="CB15" i="59"/>
  <c r="BZ15" i="59"/>
  <c r="CB14" i="59"/>
  <c r="BZ14" i="59"/>
  <c r="CB13" i="59"/>
  <c r="BZ13" i="59"/>
  <c r="CB12" i="59"/>
  <c r="CB11" i="59"/>
  <c r="BZ11" i="59"/>
  <c r="CB10" i="59"/>
  <c r="BZ10" i="59"/>
  <c r="CB9" i="59"/>
  <c r="BZ9" i="59"/>
  <c r="BS10" i="59"/>
  <c r="BS11" i="59"/>
  <c r="BS12" i="59"/>
  <c r="BU16" i="59"/>
  <c r="BV16" i="59" s="1"/>
  <c r="BV15" i="59"/>
  <c r="BT15" i="59"/>
  <c r="BV14" i="59"/>
  <c r="BT14" i="59"/>
  <c r="BV13" i="59"/>
  <c r="BT13" i="59"/>
  <c r="BV12" i="59"/>
  <c r="BT12" i="59"/>
  <c r="BV11" i="59"/>
  <c r="BT11" i="59"/>
  <c r="BV10" i="59"/>
  <c r="BT10" i="59"/>
  <c r="BV9" i="59"/>
  <c r="BT9" i="59"/>
  <c r="BM10" i="59"/>
  <c r="BM11" i="59"/>
  <c r="BM12" i="59"/>
  <c r="BN12" i="59" s="1"/>
  <c r="BP16" i="59"/>
  <c r="BO16" i="59"/>
  <c r="BP15" i="59"/>
  <c r="BN15" i="59"/>
  <c r="BP14" i="59"/>
  <c r="BN14" i="59"/>
  <c r="BP13" i="59"/>
  <c r="BN13" i="59"/>
  <c r="BP12" i="59"/>
  <c r="BP11" i="59"/>
  <c r="BN11" i="59"/>
  <c r="BP10" i="59"/>
  <c r="BN10" i="59"/>
  <c r="BP9" i="59"/>
  <c r="BN9" i="59"/>
  <c r="BG10" i="59"/>
  <c r="BG11" i="59"/>
  <c r="BG12" i="59"/>
  <c r="BH12" i="59" s="1"/>
  <c r="BI16" i="59"/>
  <c r="BJ16" i="59" s="1"/>
  <c r="BJ15" i="59"/>
  <c r="BH15" i="59"/>
  <c r="BJ14" i="59"/>
  <c r="BH14" i="59"/>
  <c r="BJ13" i="59"/>
  <c r="BH13" i="59"/>
  <c r="BJ12" i="59"/>
  <c r="BJ11" i="59"/>
  <c r="BH11" i="59"/>
  <c r="BJ10" i="59"/>
  <c r="BH10" i="59"/>
  <c r="BJ9" i="59"/>
  <c r="BH9" i="59"/>
  <c r="BA10" i="59"/>
  <c r="BA11" i="59"/>
  <c r="BA12" i="59"/>
  <c r="BB12" i="59" s="1"/>
  <c r="BA13" i="59"/>
  <c r="BB13" i="59" s="1"/>
  <c r="BA14" i="59"/>
  <c r="BA15" i="59"/>
  <c r="BD16" i="59"/>
  <c r="BC16" i="59"/>
  <c r="BD15" i="59"/>
  <c r="BB15" i="59"/>
  <c r="BD14" i="59"/>
  <c r="BB14" i="59"/>
  <c r="BD13" i="59"/>
  <c r="BD12" i="59"/>
  <c r="BD11" i="59"/>
  <c r="BB11" i="59"/>
  <c r="BD10" i="59"/>
  <c r="BB10" i="59"/>
  <c r="BD9" i="59"/>
  <c r="BB9" i="59"/>
  <c r="AW16" i="59"/>
  <c r="AX16" i="59" s="1"/>
  <c r="AV16" i="59"/>
  <c r="AU10" i="59"/>
  <c r="AU11" i="59"/>
  <c r="AU12" i="59"/>
  <c r="AV12" i="59" s="1"/>
  <c r="AU13" i="59"/>
  <c r="AU14" i="59"/>
  <c r="AU15" i="59"/>
  <c r="AX15" i="59"/>
  <c r="AV15" i="59"/>
  <c r="AX14" i="59"/>
  <c r="AV14" i="59"/>
  <c r="AX13" i="59"/>
  <c r="AV13" i="59"/>
  <c r="AX12" i="59"/>
  <c r="AX11" i="59"/>
  <c r="AV11" i="59"/>
  <c r="AX10" i="59"/>
  <c r="AV10" i="59"/>
  <c r="AX9" i="59"/>
  <c r="AV9" i="59"/>
  <c r="AO10" i="59"/>
  <c r="AP10" i="59" s="1"/>
  <c r="AO11" i="59"/>
  <c r="AO12" i="59"/>
  <c r="AQ16" i="59"/>
  <c r="AR16" i="59" s="1"/>
  <c r="AR15" i="59"/>
  <c r="AP15" i="59"/>
  <c r="AR14" i="59"/>
  <c r="AP14" i="59"/>
  <c r="AR13" i="59"/>
  <c r="AP13" i="59"/>
  <c r="AR12" i="59"/>
  <c r="AP12" i="59"/>
  <c r="AR11" i="59"/>
  <c r="AP11" i="59"/>
  <c r="AR10" i="59"/>
  <c r="AR9" i="59"/>
  <c r="AP9" i="59"/>
  <c r="AI10" i="59"/>
  <c r="AI11" i="59"/>
  <c r="AI12" i="59"/>
  <c r="AJ12" i="59" s="1"/>
  <c r="AI13" i="59"/>
  <c r="AJ13" i="59" s="1"/>
  <c r="AI14" i="59"/>
  <c r="AI15" i="59"/>
  <c r="AI9" i="59"/>
  <c r="AK16" i="59"/>
  <c r="AL16" i="59" s="1"/>
  <c r="AL15" i="59"/>
  <c r="AJ15" i="59"/>
  <c r="AL14" i="59"/>
  <c r="AJ14" i="59"/>
  <c r="AL13" i="59"/>
  <c r="AL12" i="59"/>
  <c r="AL11" i="59"/>
  <c r="AJ11" i="59"/>
  <c r="AL10" i="59"/>
  <c r="AJ10" i="59"/>
  <c r="AL9" i="59"/>
  <c r="AJ9" i="59"/>
  <c r="AO9" i="59"/>
  <c r="AO13" i="59"/>
  <c r="AO14" i="59"/>
  <c r="AO15" i="59"/>
  <c r="AU9" i="59"/>
  <c r="M16" i="59"/>
  <c r="N16" i="59"/>
  <c r="O16" i="59"/>
  <c r="P16" i="59"/>
  <c r="Q16" i="59"/>
  <c r="R16" i="59"/>
  <c r="S16" i="59"/>
  <c r="T16" i="59"/>
  <c r="U16" i="59"/>
  <c r="V16" i="59"/>
  <c r="W16" i="59"/>
  <c r="L16" i="59"/>
  <c r="AE16" i="59"/>
  <c r="AC16" i="59"/>
  <c r="AC10" i="59"/>
  <c r="AD10" i="59"/>
  <c r="AF10" i="59"/>
  <c r="AC11" i="59"/>
  <c r="AD11" i="59" s="1"/>
  <c r="AF11" i="59"/>
  <c r="AC12" i="59"/>
  <c r="AD12" i="59"/>
  <c r="AF12" i="59"/>
  <c r="AC13" i="59"/>
  <c r="AD13" i="59"/>
  <c r="AF13" i="59"/>
  <c r="AC14" i="59"/>
  <c r="AD14" i="59"/>
  <c r="AF14" i="59"/>
  <c r="AC15" i="59"/>
  <c r="AD15" i="59" s="1"/>
  <c r="AF15" i="59"/>
  <c r="AF9" i="59"/>
  <c r="AD9" i="59"/>
  <c r="AC9" i="59"/>
  <c r="CT13" i="65"/>
  <c r="CT12" i="65"/>
  <c r="CT11" i="65"/>
  <c r="CT10" i="65"/>
  <c r="CT9" i="65"/>
  <c r="CN13" i="65"/>
  <c r="CN12" i="65"/>
  <c r="CN11" i="65"/>
  <c r="CN10" i="65"/>
  <c r="CN9" i="65"/>
  <c r="CN14" i="65" s="1"/>
  <c r="CO14" i="65" s="1"/>
  <c r="CH13" i="65"/>
  <c r="CH12" i="65"/>
  <c r="CH11" i="65"/>
  <c r="CH10" i="65"/>
  <c r="CH9" i="65"/>
  <c r="CB13" i="65"/>
  <c r="CB12" i="65"/>
  <c r="CB11" i="65"/>
  <c r="CB10" i="65"/>
  <c r="CB9" i="65"/>
  <c r="BV13" i="65"/>
  <c r="BV12" i="65"/>
  <c r="BV11" i="65"/>
  <c r="BV10" i="65"/>
  <c r="BV9" i="65"/>
  <c r="BP13" i="65"/>
  <c r="BP12" i="65"/>
  <c r="BP11" i="65"/>
  <c r="BP10" i="65"/>
  <c r="BP9" i="65"/>
  <c r="BP14" i="65" s="1"/>
  <c r="BQ14" i="65" s="1"/>
  <c r="BJ13" i="65"/>
  <c r="BJ12" i="65"/>
  <c r="BJ11" i="65"/>
  <c r="BJ10" i="65"/>
  <c r="BJ9" i="65"/>
  <c r="CQ10" i="65"/>
  <c r="CR10" i="65" s="1"/>
  <c r="CQ11" i="65"/>
  <c r="CR11" i="65" s="1"/>
  <c r="CQ12" i="65"/>
  <c r="CR12" i="65" s="1"/>
  <c r="CQ13" i="65"/>
  <c r="CR13" i="65" s="1"/>
  <c r="CQ9" i="65"/>
  <c r="CK10" i="65"/>
  <c r="CL10" i="65" s="1"/>
  <c r="CK11" i="65"/>
  <c r="CL11" i="65" s="1"/>
  <c r="CK12" i="65"/>
  <c r="CL12" i="65" s="1"/>
  <c r="CK13" i="65"/>
  <c r="CL13" i="65" s="1"/>
  <c r="CK9" i="65"/>
  <c r="CL9" i="65" s="1"/>
  <c r="CR9" i="65"/>
  <c r="CR14" i="65" s="1"/>
  <c r="CS14" i="65" s="1"/>
  <c r="BD13" i="65"/>
  <c r="BD12" i="65"/>
  <c r="BD11" i="65"/>
  <c r="BD10" i="65"/>
  <c r="BD9" i="65"/>
  <c r="AU10" i="65"/>
  <c r="AV10" i="65" s="1"/>
  <c r="AU11" i="65"/>
  <c r="AV11" i="65" s="1"/>
  <c r="AU12" i="65"/>
  <c r="AV12" i="65" s="1"/>
  <c r="AU13" i="65"/>
  <c r="AU9" i="65"/>
  <c r="AX13" i="65"/>
  <c r="AV13" i="65"/>
  <c r="AX12" i="65"/>
  <c r="AX11" i="65"/>
  <c r="AX10" i="65"/>
  <c r="AX9" i="65"/>
  <c r="AX14" i="65" s="1"/>
  <c r="AY14" i="65" s="1"/>
  <c r="AV9" i="65"/>
  <c r="AR13" i="65"/>
  <c r="AR12" i="65"/>
  <c r="AR11" i="65"/>
  <c r="AR10" i="65"/>
  <c r="AP10" i="65"/>
  <c r="AR9" i="65"/>
  <c r="AL13" i="65"/>
  <c r="AL12" i="65"/>
  <c r="AL11" i="65"/>
  <c r="AL10" i="65"/>
  <c r="AL9" i="65"/>
  <c r="AL14" i="65" s="1"/>
  <c r="AM14" i="65" s="1"/>
  <c r="AF9" i="65"/>
  <c r="BV14" i="65" l="1"/>
  <c r="BW14" i="65" s="1"/>
  <c r="CT14" i="65"/>
  <c r="AR14" i="65"/>
  <c r="AS14" i="65" s="1"/>
  <c r="CB14" i="65"/>
  <c r="CC14" i="65" s="1"/>
  <c r="AV14" i="65"/>
  <c r="AW14" i="65" s="1"/>
  <c r="BD14" i="65"/>
  <c r="BE14" i="65" s="1"/>
  <c r="BJ14" i="65"/>
  <c r="BK14" i="65" s="1"/>
  <c r="CH14" i="65"/>
  <c r="CI14" i="65" s="1"/>
  <c r="AD16" i="59"/>
  <c r="AF16" i="59"/>
  <c r="CU14" i="65" l="1"/>
  <c r="BP4" i="70"/>
  <c r="BQ4" i="70"/>
  <c r="BR4" i="70"/>
  <c r="BS4" i="70"/>
  <c r="BP5" i="70"/>
  <c r="BQ5" i="70"/>
  <c r="BR5" i="70"/>
  <c r="BS5" i="70"/>
  <c r="BP6" i="70"/>
  <c r="BQ6" i="70"/>
  <c r="BR6" i="70"/>
  <c r="BS6" i="70"/>
  <c r="BP7" i="70"/>
  <c r="BQ7" i="70"/>
  <c r="BR7" i="70"/>
  <c r="BS7" i="70"/>
  <c r="BP8" i="70"/>
  <c r="BQ8" i="70"/>
  <c r="BR8" i="70"/>
  <c r="BS8" i="70"/>
  <c r="BP9" i="70"/>
  <c r="BQ9" i="70"/>
  <c r="BR9" i="70"/>
  <c r="BS9" i="70"/>
  <c r="BP10" i="70"/>
  <c r="BQ10" i="70"/>
  <c r="BR10" i="70"/>
  <c r="BS10" i="70"/>
  <c r="BP11" i="70"/>
  <c r="BQ11" i="70"/>
  <c r="BR11" i="70"/>
  <c r="BS11" i="70"/>
  <c r="BP12" i="70"/>
  <c r="BQ12" i="70"/>
  <c r="BR12" i="70"/>
  <c r="BS12" i="70"/>
  <c r="BP13" i="70"/>
  <c r="BQ13" i="70"/>
  <c r="BR13" i="70"/>
  <c r="BS13" i="70"/>
  <c r="BP14" i="70"/>
  <c r="BQ14" i="70"/>
  <c r="BR14" i="70"/>
  <c r="BS14" i="70"/>
  <c r="BP15" i="70"/>
  <c r="BQ15" i="70"/>
  <c r="BR15" i="70"/>
  <c r="BS15" i="70"/>
  <c r="BP16" i="70"/>
  <c r="BQ16" i="70"/>
  <c r="BR16" i="70"/>
  <c r="BS16" i="70"/>
  <c r="BP17" i="70"/>
  <c r="BQ17" i="70"/>
  <c r="BR17" i="70"/>
  <c r="BS17" i="70"/>
  <c r="BP18" i="70"/>
  <c r="BQ18" i="70"/>
  <c r="BR18" i="70"/>
  <c r="BS18" i="70"/>
  <c r="BP19" i="70"/>
  <c r="BQ19" i="70"/>
  <c r="BR19" i="70"/>
  <c r="BS19" i="70"/>
  <c r="BP20" i="70"/>
  <c r="BQ20" i="70"/>
  <c r="BR20" i="70"/>
  <c r="BS20" i="70"/>
  <c r="BP21" i="70"/>
  <c r="BQ21" i="70"/>
  <c r="BR21" i="70"/>
  <c r="BS21" i="70"/>
  <c r="BP22" i="70"/>
  <c r="BQ22" i="70"/>
  <c r="BR22" i="70"/>
  <c r="BS22" i="70"/>
  <c r="BP23" i="70"/>
  <c r="BQ23" i="70"/>
  <c r="BR23" i="70"/>
  <c r="BS23" i="70"/>
  <c r="BP24" i="70"/>
  <c r="BQ24" i="70"/>
  <c r="BR24" i="70"/>
  <c r="BS24" i="70"/>
  <c r="BP25" i="70"/>
  <c r="BQ25" i="70"/>
  <c r="BR25" i="70"/>
  <c r="BS25" i="70"/>
  <c r="BP26" i="70"/>
  <c r="BQ26" i="70"/>
  <c r="BR26" i="70"/>
  <c r="BS26" i="70"/>
  <c r="BP27" i="70"/>
  <c r="BQ27" i="70"/>
  <c r="BR27" i="70"/>
  <c r="BS27" i="70"/>
  <c r="BP28" i="70"/>
  <c r="BQ28" i="70"/>
  <c r="BR28" i="70"/>
  <c r="BS28" i="70"/>
  <c r="BP29" i="70"/>
  <c r="BQ29" i="70"/>
  <c r="BR29" i="70"/>
  <c r="BS29" i="70"/>
  <c r="BP30" i="70"/>
  <c r="BQ30" i="70"/>
  <c r="BR30" i="70"/>
  <c r="BS30" i="70"/>
  <c r="BP31" i="70"/>
  <c r="BQ31" i="70"/>
  <c r="BR31" i="70"/>
  <c r="BS31" i="70"/>
  <c r="BP32" i="70"/>
  <c r="BQ32" i="70"/>
  <c r="BR32" i="70"/>
  <c r="BS32" i="70"/>
  <c r="BP33" i="70"/>
  <c r="BQ33" i="70"/>
  <c r="BR33" i="70"/>
  <c r="BS33" i="70"/>
  <c r="BP34" i="70"/>
  <c r="BQ34" i="70"/>
  <c r="BR34" i="70"/>
  <c r="BS34" i="70"/>
  <c r="BP35" i="70"/>
  <c r="BQ35" i="70"/>
  <c r="BR35" i="70"/>
  <c r="BS35" i="70"/>
  <c r="BP36" i="70"/>
  <c r="BQ36" i="70"/>
  <c r="BR36" i="70"/>
  <c r="BS36" i="70"/>
  <c r="BP37" i="70"/>
  <c r="BQ37" i="70"/>
  <c r="BR37" i="70"/>
  <c r="BS37" i="70"/>
  <c r="BP38" i="70"/>
  <c r="BQ38" i="70"/>
  <c r="BR38" i="70"/>
  <c r="BS38" i="70"/>
  <c r="BP39" i="70"/>
  <c r="BQ39" i="70"/>
  <c r="BR39" i="70"/>
  <c r="BS39" i="70"/>
  <c r="BP40" i="70"/>
  <c r="BQ40" i="70"/>
  <c r="BR40" i="70"/>
  <c r="BS40" i="70"/>
  <c r="BP41" i="70"/>
  <c r="BQ41" i="70"/>
  <c r="BR41" i="70"/>
  <c r="BS41" i="70"/>
  <c r="BP42" i="70"/>
  <c r="BQ42" i="70"/>
  <c r="BR42" i="70"/>
  <c r="BS42" i="70"/>
  <c r="BP43" i="70"/>
  <c r="BQ43" i="70"/>
  <c r="BR43" i="70"/>
  <c r="BS43" i="70"/>
  <c r="BP44" i="70"/>
  <c r="BQ44" i="70"/>
  <c r="BR44" i="70"/>
  <c r="BS44" i="70"/>
  <c r="BP45" i="70"/>
  <c r="BQ45" i="70"/>
  <c r="BR45" i="70"/>
  <c r="BS45" i="70"/>
  <c r="BP46" i="70"/>
  <c r="BQ46" i="70"/>
  <c r="BR46" i="70"/>
  <c r="BS46" i="70"/>
  <c r="BP47" i="70"/>
  <c r="BQ47" i="70"/>
  <c r="BR47" i="70"/>
  <c r="BS47" i="70"/>
  <c r="BP48" i="70"/>
  <c r="BQ48" i="70"/>
  <c r="BR48" i="70"/>
  <c r="BS48" i="70"/>
  <c r="BP49" i="70"/>
  <c r="BQ49" i="70"/>
  <c r="BR49" i="70"/>
  <c r="BS49" i="70"/>
  <c r="BP50" i="70"/>
  <c r="BQ50" i="70"/>
  <c r="BR50" i="70"/>
  <c r="BS50" i="70"/>
  <c r="BP51" i="70"/>
  <c r="BQ51" i="70"/>
  <c r="BR51" i="70"/>
  <c r="BS51" i="70"/>
  <c r="BP52" i="70"/>
  <c r="BQ52" i="70"/>
  <c r="BR52" i="70"/>
  <c r="BS52" i="70"/>
  <c r="BP53" i="70"/>
  <c r="BQ53" i="70"/>
  <c r="BR53" i="70"/>
  <c r="BS53" i="70"/>
  <c r="BP54" i="70"/>
  <c r="BQ54" i="70"/>
  <c r="BR54" i="70"/>
  <c r="BS54" i="70"/>
  <c r="BP55" i="70"/>
  <c r="BQ55" i="70"/>
  <c r="BR55" i="70"/>
  <c r="BS55" i="70"/>
  <c r="BP56" i="70"/>
  <c r="BQ56" i="70"/>
  <c r="BR56" i="70"/>
  <c r="BS56" i="70"/>
  <c r="BP57" i="70"/>
  <c r="BQ57" i="70"/>
  <c r="BR57" i="70"/>
  <c r="BS57" i="70"/>
  <c r="BP58" i="70"/>
  <c r="BQ58" i="70"/>
  <c r="BR58" i="70"/>
  <c r="BS58" i="70"/>
  <c r="BP59" i="70"/>
  <c r="BQ59" i="70"/>
  <c r="BR59" i="70"/>
  <c r="BS59" i="70"/>
  <c r="BP60" i="70"/>
  <c r="BQ60" i="70"/>
  <c r="BR60" i="70"/>
  <c r="BS60" i="70"/>
  <c r="BP61" i="70"/>
  <c r="BQ61" i="70"/>
  <c r="BR61" i="70"/>
  <c r="BS61" i="70"/>
  <c r="BP62" i="70"/>
  <c r="BQ62" i="70"/>
  <c r="BR62" i="70"/>
  <c r="BS62" i="70"/>
  <c r="BP63" i="70"/>
  <c r="BQ63" i="70"/>
  <c r="BR63" i="70"/>
  <c r="BS63" i="70"/>
  <c r="BP64" i="70"/>
  <c r="BQ64" i="70"/>
  <c r="BR64" i="70"/>
  <c r="BS64" i="70"/>
  <c r="BP65" i="70"/>
  <c r="BQ65" i="70"/>
  <c r="BR65" i="70"/>
  <c r="BS65" i="70"/>
  <c r="BP66" i="70"/>
  <c r="BQ66" i="70"/>
  <c r="BR66" i="70"/>
  <c r="BS66" i="70"/>
  <c r="BP67" i="70"/>
  <c r="BQ67" i="70"/>
  <c r="BR67" i="70"/>
  <c r="BS67" i="70"/>
  <c r="BP68" i="70"/>
  <c r="BQ68" i="70"/>
  <c r="BR68" i="70"/>
  <c r="BS68" i="70"/>
  <c r="BP69" i="70"/>
  <c r="BQ69" i="70"/>
  <c r="BR69" i="70"/>
  <c r="BS69" i="70"/>
  <c r="H70" i="70"/>
  <c r="I70" i="70"/>
  <c r="J70" i="70"/>
  <c r="K70" i="70"/>
  <c r="M70" i="70"/>
  <c r="N70" i="70"/>
  <c r="O70" i="70"/>
  <c r="P70" i="70"/>
  <c r="R70" i="70"/>
  <c r="S70" i="70"/>
  <c r="T70" i="70"/>
  <c r="U70" i="70"/>
  <c r="W70" i="70"/>
  <c r="X70" i="70"/>
  <c r="Y70" i="70"/>
  <c r="Z70" i="70"/>
  <c r="AB70" i="70"/>
  <c r="AC70" i="70"/>
  <c r="AD70" i="70"/>
  <c r="AE70" i="70"/>
  <c r="AG70" i="70"/>
  <c r="AH70" i="70"/>
  <c r="AI70" i="70"/>
  <c r="AJ70" i="70"/>
  <c r="AL70" i="70"/>
  <c r="AM70" i="70"/>
  <c r="AN70" i="70"/>
  <c r="AO70" i="70"/>
  <c r="AQ70" i="70"/>
  <c r="AR70" i="70"/>
  <c r="AS70" i="70"/>
  <c r="AT70" i="70"/>
  <c r="AV70" i="70"/>
  <c r="AW70" i="70"/>
  <c r="AX70" i="70"/>
  <c r="AY70" i="70"/>
  <c r="BA70" i="70"/>
  <c r="BB70" i="70"/>
  <c r="BC70" i="70"/>
  <c r="BD70" i="70"/>
  <c r="BF70" i="70"/>
  <c r="BG70" i="70"/>
  <c r="BH70" i="70"/>
  <c r="BI70" i="70"/>
  <c r="BK70" i="70"/>
  <c r="BL70" i="70"/>
  <c r="BM70" i="70"/>
  <c r="BN70" i="70"/>
  <c r="BS70" i="70" s="1"/>
  <c r="BR70" i="70"/>
  <c r="CS11" i="64" l="1"/>
  <c r="CT11" i="64" s="1"/>
  <c r="CQ11" i="64"/>
  <c r="CR11" i="64" s="1"/>
  <c r="CM11" i="64"/>
  <c r="CN11" i="64" s="1"/>
  <c r="CK11" i="64"/>
  <c r="CL11" i="64" s="1"/>
  <c r="CG11" i="64"/>
  <c r="CH11" i="64" s="1"/>
  <c r="CE11" i="64"/>
  <c r="CF11" i="64" s="1"/>
  <c r="CA11" i="64"/>
  <c r="CB11" i="64" s="1"/>
  <c r="BY11" i="64"/>
  <c r="BZ11" i="64" s="1"/>
  <c r="BU11" i="64"/>
  <c r="BV11" i="64" s="1"/>
  <c r="BS11" i="64"/>
  <c r="BT11" i="64" s="1"/>
  <c r="BO11" i="64"/>
  <c r="BP11" i="64" s="1"/>
  <c r="BM11" i="64"/>
  <c r="BN11" i="64" s="1"/>
  <c r="BI11" i="64"/>
  <c r="BJ11" i="64" s="1"/>
  <c r="BG11" i="64"/>
  <c r="BH11" i="64" s="1"/>
  <c r="BC11" i="64"/>
  <c r="BD11" i="64" s="1"/>
  <c r="BA11" i="64"/>
  <c r="BB11" i="64" s="1"/>
  <c r="AW11" i="64"/>
  <c r="AX11" i="64" s="1"/>
  <c r="AU11" i="64"/>
  <c r="AV11" i="64" s="1"/>
  <c r="AQ11" i="64"/>
  <c r="AR11" i="64" s="1"/>
  <c r="AO11" i="64"/>
  <c r="AP11" i="64" s="1"/>
  <c r="AK11" i="64"/>
  <c r="AL11" i="64" s="1"/>
  <c r="AI11" i="64"/>
  <c r="AJ11" i="64" s="1"/>
  <c r="W11" i="64"/>
  <c r="V11" i="64"/>
  <c r="U11" i="64"/>
  <c r="T11" i="64"/>
  <c r="S11" i="64"/>
  <c r="R11" i="64"/>
  <c r="Q11" i="64"/>
  <c r="P11" i="64"/>
  <c r="O11" i="64"/>
  <c r="N11" i="64"/>
  <c r="M11" i="64"/>
  <c r="L11" i="64"/>
  <c r="AD11" i="64" s="1"/>
  <c r="AE11" i="64"/>
  <c r="CT10" i="64"/>
  <c r="CR10" i="64"/>
  <c r="CQ10" i="64"/>
  <c r="CN10" i="64"/>
  <c r="CL10" i="64"/>
  <c r="CK10" i="64"/>
  <c r="CH10" i="64"/>
  <c r="CF10" i="64"/>
  <c r="CE10" i="64"/>
  <c r="CB10" i="64"/>
  <c r="BY10" i="64"/>
  <c r="BZ10" i="64" s="1"/>
  <c r="BV10" i="64"/>
  <c r="BT10" i="64"/>
  <c r="BS10" i="64"/>
  <c r="BP10" i="64"/>
  <c r="BM10" i="64"/>
  <c r="BN10" i="64" s="1"/>
  <c r="BJ10" i="64"/>
  <c r="BH10" i="64"/>
  <c r="BG10" i="64"/>
  <c r="BD10" i="64"/>
  <c r="BA10" i="64"/>
  <c r="BB10" i="64" s="1"/>
  <c r="AX10" i="64"/>
  <c r="AV10" i="64"/>
  <c r="AU10" i="64"/>
  <c r="AR10" i="64"/>
  <c r="AO10" i="64"/>
  <c r="AP10" i="64" s="1"/>
  <c r="AL10" i="64"/>
  <c r="AJ10" i="64"/>
  <c r="AI10" i="64"/>
  <c r="AF10" i="64"/>
  <c r="AC10" i="64"/>
  <c r="AD10" i="64" s="1"/>
  <c r="CT9" i="64"/>
  <c r="CR9" i="64"/>
  <c r="CQ9" i="64"/>
  <c r="CN9" i="64"/>
  <c r="CK9" i="64"/>
  <c r="CL9" i="64" s="1"/>
  <c r="CH9" i="64"/>
  <c r="CF9" i="64"/>
  <c r="CE9" i="64"/>
  <c r="CB9" i="64"/>
  <c r="BY9" i="64"/>
  <c r="BZ9" i="64" s="1"/>
  <c r="BV9" i="64"/>
  <c r="BT9" i="64"/>
  <c r="BS9" i="64"/>
  <c r="BP9" i="64"/>
  <c r="BM9" i="64"/>
  <c r="BN9" i="64" s="1"/>
  <c r="BJ9" i="64"/>
  <c r="BH9" i="64"/>
  <c r="BG9" i="64"/>
  <c r="BD9" i="64"/>
  <c r="BA9" i="64"/>
  <c r="AX9" i="64"/>
  <c r="AV9" i="64"/>
  <c r="AU9" i="64"/>
  <c r="AR9" i="64"/>
  <c r="AO9" i="64"/>
  <c r="AP9" i="64" s="1"/>
  <c r="AL9" i="64"/>
  <c r="AJ9" i="64"/>
  <c r="AI9" i="64"/>
  <c r="AF9" i="64"/>
  <c r="AC9" i="64"/>
  <c r="AD9" i="64" s="1"/>
  <c r="AF11" i="64" l="1"/>
  <c r="AC11" i="64"/>
  <c r="BB9" i="64"/>
  <c r="CS14" i="69" l="1"/>
  <c r="CT14" i="69" s="1"/>
  <c r="CR14" i="69"/>
  <c r="CT13" i="69"/>
  <c r="CR13" i="69"/>
  <c r="CT12" i="69"/>
  <c r="CR12" i="69"/>
  <c r="CT11" i="69"/>
  <c r="CR11" i="69"/>
  <c r="CT10" i="69"/>
  <c r="CR10" i="69"/>
  <c r="CT9" i="69"/>
  <c r="CR9" i="69"/>
  <c r="CM14" i="69"/>
  <c r="CN14" i="69" s="1"/>
  <c r="CL14" i="69"/>
  <c r="CN13" i="69"/>
  <c r="CL13" i="69"/>
  <c r="CN12" i="69"/>
  <c r="CL12" i="69"/>
  <c r="CN11" i="69"/>
  <c r="CL11" i="69"/>
  <c r="CN10" i="69"/>
  <c r="CL10" i="69"/>
  <c r="CN9" i="69"/>
  <c r="CL9" i="69"/>
  <c r="CG14" i="69"/>
  <c r="CH14" i="69" s="1"/>
  <c r="CF14" i="69"/>
  <c r="CH13" i="69"/>
  <c r="CF13" i="69"/>
  <c r="CH12" i="69"/>
  <c r="CF12" i="69"/>
  <c r="CH11" i="69"/>
  <c r="CF11" i="69"/>
  <c r="CH10" i="69"/>
  <c r="CF10" i="69"/>
  <c r="CH9" i="69"/>
  <c r="CF9" i="69"/>
  <c r="CA14" i="69"/>
  <c r="CB14" i="69" s="1"/>
  <c r="BZ14" i="69"/>
  <c r="CB13" i="69"/>
  <c r="BZ13" i="69"/>
  <c r="CB12" i="69"/>
  <c r="BZ12" i="69"/>
  <c r="CB11" i="69"/>
  <c r="BZ11" i="69"/>
  <c r="CB10" i="69"/>
  <c r="BZ10" i="69"/>
  <c r="CB9" i="69"/>
  <c r="BZ9" i="69"/>
  <c r="BU14" i="69"/>
  <c r="BV14" i="69" s="1"/>
  <c r="BT14" i="69"/>
  <c r="BV13" i="69"/>
  <c r="BT13" i="69"/>
  <c r="BV12" i="69"/>
  <c r="BT12" i="69"/>
  <c r="BV11" i="69"/>
  <c r="BT11" i="69"/>
  <c r="BV10" i="69"/>
  <c r="BT10" i="69"/>
  <c r="BV9" i="69"/>
  <c r="BT9" i="69"/>
  <c r="BO14" i="69"/>
  <c r="BP14" i="69" s="1"/>
  <c r="BN14" i="69"/>
  <c r="BP13" i="69"/>
  <c r="BN13" i="69"/>
  <c r="BP12" i="69"/>
  <c r="BN12" i="69"/>
  <c r="BP11" i="69"/>
  <c r="BN11" i="69"/>
  <c r="BP10" i="69"/>
  <c r="BN10" i="69"/>
  <c r="BP9" i="69"/>
  <c r="BN9" i="69"/>
  <c r="BI14" i="69"/>
  <c r="BJ14" i="69" s="1"/>
  <c r="BH14" i="69"/>
  <c r="BJ13" i="69"/>
  <c r="BH13" i="69"/>
  <c r="BJ12" i="69"/>
  <c r="BH12" i="69"/>
  <c r="BJ11" i="69"/>
  <c r="BH11" i="69"/>
  <c r="BJ10" i="69"/>
  <c r="BH10" i="69"/>
  <c r="BJ9" i="69"/>
  <c r="BH9" i="69"/>
  <c r="BC14" i="69"/>
  <c r="BD14" i="69" s="1"/>
  <c r="BB14" i="69"/>
  <c r="BD13" i="69"/>
  <c r="BB13" i="69"/>
  <c r="BD12" i="69"/>
  <c r="BB12" i="69"/>
  <c r="BD11" i="69"/>
  <c r="BB11" i="69"/>
  <c r="BD10" i="69"/>
  <c r="BB10" i="69"/>
  <c r="BD9" i="69"/>
  <c r="BB9" i="69"/>
  <c r="AW14" i="69"/>
  <c r="AX14" i="69" s="1"/>
  <c r="AV14" i="69"/>
  <c r="AX13" i="69"/>
  <c r="AV13" i="69"/>
  <c r="AX12" i="69"/>
  <c r="AV12" i="69"/>
  <c r="AX11" i="69"/>
  <c r="AV11" i="69"/>
  <c r="AX10" i="69"/>
  <c r="AV10" i="69"/>
  <c r="AX9" i="69"/>
  <c r="AV9" i="69"/>
  <c r="AO10" i="69"/>
  <c r="AO11" i="69"/>
  <c r="AO12" i="69"/>
  <c r="AO13" i="69"/>
  <c r="AO14" i="69"/>
  <c r="AO9" i="69"/>
  <c r="AP9" i="69" s="1"/>
  <c r="AI10" i="69"/>
  <c r="AI11" i="69"/>
  <c r="AI12" i="69"/>
  <c r="AJ12" i="69" s="1"/>
  <c r="AI13" i="69"/>
  <c r="AJ13" i="69" s="1"/>
  <c r="AI14" i="69"/>
  <c r="AJ10" i="69"/>
  <c r="AI9" i="69"/>
  <c r="AQ14" i="69"/>
  <c r="AR14" i="69" s="1"/>
  <c r="AR13" i="69"/>
  <c r="AP13" i="69"/>
  <c r="AR12" i="69"/>
  <c r="AP12" i="69"/>
  <c r="AR11" i="69"/>
  <c r="AP11" i="69"/>
  <c r="AR10" i="69"/>
  <c r="AP10" i="69"/>
  <c r="AR9" i="69"/>
  <c r="AK14" i="69"/>
  <c r="AL14" i="69" s="1"/>
  <c r="AL13" i="69"/>
  <c r="AL12" i="69"/>
  <c r="AL11" i="69"/>
  <c r="AJ11" i="69"/>
  <c r="AL10" i="69"/>
  <c r="AL9" i="69"/>
  <c r="AJ9" i="69"/>
  <c r="AF10" i="69"/>
  <c r="AF11" i="69"/>
  <c r="AF12" i="69"/>
  <c r="AF13" i="69"/>
  <c r="AF14" i="69"/>
  <c r="AF9" i="69"/>
  <c r="AD10" i="69"/>
  <c r="AD11" i="69"/>
  <c r="AD12" i="69"/>
  <c r="AD13" i="69"/>
  <c r="AD14" i="69"/>
  <c r="AD9" i="69"/>
  <c r="AC9" i="69"/>
  <c r="AC10" i="69"/>
  <c r="AC11" i="69"/>
  <c r="AC12" i="69"/>
  <c r="BM10" i="69"/>
  <c r="CS15" i="69"/>
  <c r="CQ15" i="69"/>
  <c r="CM15" i="69"/>
  <c r="CK15" i="69"/>
  <c r="CG15" i="69"/>
  <c r="CE15" i="69"/>
  <c r="CA15" i="69"/>
  <c r="BY15" i="69"/>
  <c r="BU15" i="69"/>
  <c r="BS15" i="69"/>
  <c r="BO15" i="69"/>
  <c r="BM15" i="69"/>
  <c r="BI15" i="69"/>
  <c r="BG15" i="69"/>
  <c r="BC15" i="69"/>
  <c r="BA15" i="69"/>
  <c r="AW15" i="69"/>
  <c r="AU15" i="69"/>
  <c r="AK15" i="69"/>
  <c r="M15" i="69"/>
  <c r="N15" i="69"/>
  <c r="O15" i="69"/>
  <c r="P15" i="69"/>
  <c r="Q15" i="69"/>
  <c r="R15" i="69"/>
  <c r="S15" i="69"/>
  <c r="T15" i="69"/>
  <c r="U15" i="69"/>
  <c r="V15" i="69"/>
  <c r="W15" i="69"/>
  <c r="L15" i="69"/>
  <c r="AB14" i="69"/>
  <c r="BZ15" i="69" l="1"/>
  <c r="BB15" i="69"/>
  <c r="BN15" i="69"/>
  <c r="CL15" i="69"/>
  <c r="AL15" i="69"/>
  <c r="BD15" i="69"/>
  <c r="BP15" i="69"/>
  <c r="CB15" i="69"/>
  <c r="CN15" i="69"/>
  <c r="AV15" i="69"/>
  <c r="BH15" i="69"/>
  <c r="BT15" i="69"/>
  <c r="CF15" i="69"/>
  <c r="CR15" i="69"/>
  <c r="AX15" i="69"/>
  <c r="BJ15" i="69"/>
  <c r="BV15" i="69"/>
  <c r="CH15" i="69"/>
  <c r="CT15" i="69"/>
  <c r="AQ15" i="69"/>
  <c r="AR15" i="69" s="1"/>
  <c r="AP14" i="69"/>
  <c r="AJ14" i="69"/>
  <c r="AI15" i="69"/>
  <c r="AJ15" i="69" s="1"/>
  <c r="AU9" i="69"/>
  <c r="BA9" i="69"/>
  <c r="BG9" i="69"/>
  <c r="BM9" i="69"/>
  <c r="BS9" i="69"/>
  <c r="BY9" i="69"/>
  <c r="CE9" i="69"/>
  <c r="CK9" i="69"/>
  <c r="CX9" i="69"/>
  <c r="CQ9" i="69"/>
  <c r="CW9" i="69"/>
  <c r="AU10" i="69"/>
  <c r="BA10" i="69"/>
  <c r="BG10" i="69"/>
  <c r="BS10" i="69"/>
  <c r="BY10" i="69"/>
  <c r="CE10" i="69"/>
  <c r="CK10" i="69"/>
  <c r="CQ10" i="69"/>
  <c r="CX10" i="69"/>
  <c r="CW10" i="69"/>
  <c r="AU11" i="69"/>
  <c r="BA11" i="69"/>
  <c r="BG11" i="69"/>
  <c r="BM11" i="69"/>
  <c r="BS11" i="69"/>
  <c r="BY11" i="69"/>
  <c r="CE11" i="69"/>
  <c r="CK11" i="69"/>
  <c r="CX11" i="69"/>
  <c r="CQ11" i="69"/>
  <c r="CW11" i="69"/>
  <c r="AU12" i="69"/>
  <c r="BA12" i="69"/>
  <c r="BG12" i="69"/>
  <c r="BM12" i="69"/>
  <c r="BS12" i="69"/>
  <c r="BY12" i="69"/>
  <c r="CE12" i="69"/>
  <c r="CK12" i="69"/>
  <c r="CQ12" i="69"/>
  <c r="CX12" i="69"/>
  <c r="CW12" i="69"/>
  <c r="AC13" i="69"/>
  <c r="AU13" i="69"/>
  <c r="BA13" i="69"/>
  <c r="BG13" i="69"/>
  <c r="BM13" i="69"/>
  <c r="BS13" i="69"/>
  <c r="BY13" i="69"/>
  <c r="CE13" i="69"/>
  <c r="CK13" i="69"/>
  <c r="CX13" i="69"/>
  <c r="CQ13" i="69"/>
  <c r="CW13" i="69"/>
  <c r="AE14" i="69"/>
  <c r="CW14" i="69"/>
  <c r="AO15" i="69" l="1"/>
  <c r="AP15" i="69" s="1"/>
  <c r="AE15" i="69"/>
  <c r="AF15" i="69" s="1"/>
  <c r="CX15" i="69" s="1"/>
  <c r="CE14" i="69"/>
  <c r="CQ14" i="69"/>
  <c r="AU14" i="69"/>
  <c r="BS14" i="69"/>
  <c r="BG14" i="69"/>
  <c r="CX14" i="69"/>
  <c r="CK14" i="69"/>
  <c r="BY14" i="69"/>
  <c r="BM14" i="69"/>
  <c r="BA14" i="69"/>
  <c r="AC14" i="69"/>
  <c r="CS11" i="60"/>
  <c r="CT11" i="60" s="1"/>
  <c r="CQ11" i="60"/>
  <c r="CR11" i="60" s="1"/>
  <c r="CM11" i="60"/>
  <c r="CN11" i="60" s="1"/>
  <c r="CK11" i="60"/>
  <c r="CL11" i="60" s="1"/>
  <c r="CG11" i="60"/>
  <c r="CH11" i="60" s="1"/>
  <c r="CE11" i="60"/>
  <c r="CF11" i="60" s="1"/>
  <c r="CA11" i="60"/>
  <c r="CB11" i="60" s="1"/>
  <c r="BZ11" i="60"/>
  <c r="BY11" i="60"/>
  <c r="BU11" i="60"/>
  <c r="BV11" i="60" s="1"/>
  <c r="BT11" i="60"/>
  <c r="BS11" i="60"/>
  <c r="BO11" i="60"/>
  <c r="BP11" i="60" s="1"/>
  <c r="BN11" i="60"/>
  <c r="BM11" i="60"/>
  <c r="BJ11" i="60"/>
  <c r="BI11" i="60"/>
  <c r="BG11" i="60"/>
  <c r="BH11" i="60" s="1"/>
  <c r="BC11" i="60"/>
  <c r="BD11" i="60" s="1"/>
  <c r="BB11" i="60"/>
  <c r="BA11" i="60"/>
  <c r="AW11" i="60"/>
  <c r="AX11" i="60" s="1"/>
  <c r="AV11" i="60"/>
  <c r="AU11" i="60"/>
  <c r="AQ11" i="60"/>
  <c r="AR11" i="60" s="1"/>
  <c r="AO11" i="60"/>
  <c r="AP11" i="60" s="1"/>
  <c r="AK11" i="60"/>
  <c r="AL11" i="60" s="1"/>
  <c r="AI11" i="60"/>
  <c r="AJ11" i="60" s="1"/>
  <c r="AE11" i="60"/>
  <c r="AF10" i="60"/>
  <c r="AC11" i="60"/>
  <c r="M11" i="60"/>
  <c r="N11" i="60"/>
  <c r="O11" i="60"/>
  <c r="P11" i="60"/>
  <c r="Q11" i="60"/>
  <c r="R11" i="60"/>
  <c r="S11" i="60"/>
  <c r="T11" i="60"/>
  <c r="U11" i="60"/>
  <c r="V11" i="60"/>
  <c r="W11" i="60"/>
  <c r="L11" i="60"/>
  <c r="AD11" i="60" s="1"/>
  <c r="CW10" i="60"/>
  <c r="CT10" i="60"/>
  <c r="CQ10" i="60"/>
  <c r="CR10" i="60" s="1"/>
  <c r="CN10" i="60"/>
  <c r="CK10" i="60"/>
  <c r="CL10" i="60" s="1"/>
  <c r="CH10" i="60"/>
  <c r="CE10" i="60"/>
  <c r="CF10" i="60" s="1"/>
  <c r="CB10" i="60"/>
  <c r="BY10" i="60"/>
  <c r="BV10" i="60"/>
  <c r="BS10" i="60"/>
  <c r="BT10" i="60" s="1"/>
  <c r="BP10" i="60"/>
  <c r="BM10" i="60"/>
  <c r="BN10" i="60" s="1"/>
  <c r="BJ10" i="60"/>
  <c r="BG10" i="60"/>
  <c r="BH10" i="60" s="1"/>
  <c r="BD10" i="60"/>
  <c r="BA10" i="60"/>
  <c r="BB10" i="60" s="1"/>
  <c r="AX10" i="60"/>
  <c r="AU10" i="60"/>
  <c r="AV10" i="60" s="1"/>
  <c r="AR10" i="60"/>
  <c r="AO10" i="60"/>
  <c r="AP10" i="60" s="1"/>
  <c r="AL10" i="60"/>
  <c r="AI10" i="60"/>
  <c r="AJ10" i="60" s="1"/>
  <c r="AC10" i="60"/>
  <c r="CM33" i="58"/>
  <c r="CN33" i="58" s="1"/>
  <c r="CG33" i="58"/>
  <c r="CH33" i="58" s="1"/>
  <c r="CA33" i="58"/>
  <c r="CB33" i="58" s="1"/>
  <c r="BO33" i="58"/>
  <c r="BP33" i="58" s="1"/>
  <c r="BI33" i="58"/>
  <c r="BJ33" i="58" s="1"/>
  <c r="BC33" i="58"/>
  <c r="BD33" i="58" s="1"/>
  <c r="AQ33" i="58"/>
  <c r="AR33" i="58" s="1"/>
  <c r="AE33" i="58"/>
  <c r="AF33" i="58" s="1"/>
  <c r="L12" i="57"/>
  <c r="M12" i="57"/>
  <c r="N12" i="57"/>
  <c r="O12" i="57"/>
  <c r="P12" i="57"/>
  <c r="Q12" i="57"/>
  <c r="R12" i="57"/>
  <c r="S12" i="57"/>
  <c r="T12" i="57"/>
  <c r="U12" i="57"/>
  <c r="V12" i="57"/>
  <c r="W12" i="57"/>
  <c r="AC12" i="57"/>
  <c r="AD12" i="57"/>
  <c r="AE12" i="57"/>
  <c r="AF12" i="57"/>
  <c r="AI12" i="57"/>
  <c r="AJ12" i="57"/>
  <c r="AK12" i="57"/>
  <c r="AL12" i="57"/>
  <c r="AO12" i="57"/>
  <c r="AP12" i="57"/>
  <c r="AQ12" i="57"/>
  <c r="AR12" i="57"/>
  <c r="CX12" i="57" s="1"/>
  <c r="AU12" i="57"/>
  <c r="AV12" i="57"/>
  <c r="AW12" i="57"/>
  <c r="AX12" i="57"/>
  <c r="BA12" i="57"/>
  <c r="BB12" i="57"/>
  <c r="BC12" i="57"/>
  <c r="BD12" i="57"/>
  <c r="BG12" i="57"/>
  <c r="BH12" i="57"/>
  <c r="BI12" i="57"/>
  <c r="BJ12" i="57"/>
  <c r="BM12" i="57"/>
  <c r="BN12" i="57"/>
  <c r="BO12" i="57"/>
  <c r="BP12" i="57"/>
  <c r="BS12" i="57"/>
  <c r="BT12" i="57"/>
  <c r="BU12" i="57"/>
  <c r="BV12" i="57"/>
  <c r="BY12" i="57"/>
  <c r="BZ12" i="57"/>
  <c r="CA12" i="57"/>
  <c r="CB12" i="57"/>
  <c r="CE12" i="57"/>
  <c r="CF12" i="57"/>
  <c r="CG12" i="57"/>
  <c r="CH12" i="57"/>
  <c r="CK12" i="57"/>
  <c r="CL12" i="57"/>
  <c r="CM12" i="57"/>
  <c r="CN12" i="57"/>
  <c r="CQ12" i="57"/>
  <c r="CR12" i="57"/>
  <c r="CS12" i="57"/>
  <c r="CT12" i="57"/>
  <c r="CS33" i="58"/>
  <c r="CT33" i="58" s="1"/>
  <c r="AW33" i="58"/>
  <c r="AX33" i="58" s="1"/>
  <c r="CW32" i="58"/>
  <c r="CT32" i="58"/>
  <c r="CQ32" i="58"/>
  <c r="CR32" i="58" s="1"/>
  <c r="CN32" i="58"/>
  <c r="CK32" i="58"/>
  <c r="CL32" i="58" s="1"/>
  <c r="CH32" i="58"/>
  <c r="CE32" i="58"/>
  <c r="CF32" i="58" s="1"/>
  <c r="CB32" i="58"/>
  <c r="BY32" i="58"/>
  <c r="BZ32" i="58" s="1"/>
  <c r="BV32" i="58"/>
  <c r="BS32" i="58"/>
  <c r="BT32" i="58" s="1"/>
  <c r="BP32" i="58"/>
  <c r="BM32" i="58"/>
  <c r="BN32" i="58" s="1"/>
  <c r="BJ32" i="58"/>
  <c r="BG32" i="58"/>
  <c r="BH32" i="58" s="1"/>
  <c r="BD32" i="58"/>
  <c r="BA32" i="58"/>
  <c r="BB32" i="58" s="1"/>
  <c r="AX32" i="58"/>
  <c r="AU32" i="58"/>
  <c r="AV32" i="58" s="1"/>
  <c r="AR32" i="58"/>
  <c r="AO32" i="58"/>
  <c r="AP32" i="58" s="1"/>
  <c r="AL32" i="58"/>
  <c r="AI32" i="58"/>
  <c r="AJ32" i="58" s="1"/>
  <c r="AF32" i="58"/>
  <c r="AC32" i="58"/>
  <c r="AD32" i="58" s="1"/>
  <c r="CW31" i="58"/>
  <c r="CT31" i="58"/>
  <c r="CQ31" i="58"/>
  <c r="CR31" i="58" s="1"/>
  <c r="CN31" i="58"/>
  <c r="CK31" i="58"/>
  <c r="CL31" i="58" s="1"/>
  <c r="CH31" i="58"/>
  <c r="CE31" i="58"/>
  <c r="CF31" i="58" s="1"/>
  <c r="CB31" i="58"/>
  <c r="BY31" i="58"/>
  <c r="BZ31" i="58" s="1"/>
  <c r="BV31" i="58"/>
  <c r="BS31" i="58"/>
  <c r="BT31" i="58" s="1"/>
  <c r="BP31" i="58"/>
  <c r="BM31" i="58"/>
  <c r="BN31" i="58" s="1"/>
  <c r="BJ31" i="58"/>
  <c r="BG31" i="58"/>
  <c r="BH31" i="58" s="1"/>
  <c r="BD31" i="58"/>
  <c r="BA31" i="58"/>
  <c r="BB31" i="58" s="1"/>
  <c r="AX31" i="58"/>
  <c r="AU31" i="58"/>
  <c r="AV31" i="58" s="1"/>
  <c r="AR31" i="58"/>
  <c r="AO31" i="58"/>
  <c r="AP31" i="58" s="1"/>
  <c r="AL31" i="58"/>
  <c r="AI31" i="58"/>
  <c r="AJ31" i="58" s="1"/>
  <c r="AF31" i="58"/>
  <c r="AC31" i="58"/>
  <c r="AD31" i="58" s="1"/>
  <c r="CW30" i="58"/>
  <c r="CT30" i="58"/>
  <c r="CQ30" i="58"/>
  <c r="CR30" i="58" s="1"/>
  <c r="CN30" i="58"/>
  <c r="CL30" i="58"/>
  <c r="CK30" i="58"/>
  <c r="CH30" i="58"/>
  <c r="CE30" i="58"/>
  <c r="CF30" i="58" s="1"/>
  <c r="CB30" i="58"/>
  <c r="BY30" i="58"/>
  <c r="BZ30" i="58" s="1"/>
  <c r="BV30" i="58"/>
  <c r="BS30" i="58"/>
  <c r="BT30" i="58" s="1"/>
  <c r="BP30" i="58"/>
  <c r="BM30" i="58"/>
  <c r="BN30" i="58" s="1"/>
  <c r="BJ30" i="58"/>
  <c r="BG30" i="58"/>
  <c r="BH30" i="58" s="1"/>
  <c r="BD30" i="58"/>
  <c r="BA30" i="58"/>
  <c r="BB30" i="58" s="1"/>
  <c r="AX30" i="58"/>
  <c r="AU30" i="58"/>
  <c r="AV30" i="58" s="1"/>
  <c r="AR30" i="58"/>
  <c r="AO30" i="58"/>
  <c r="AP30" i="58" s="1"/>
  <c r="AL30" i="58"/>
  <c r="AI30" i="58"/>
  <c r="AJ30" i="58" s="1"/>
  <c r="AF30" i="58"/>
  <c r="AC30" i="58"/>
  <c r="AD30" i="58" s="1"/>
  <c r="CW29" i="58"/>
  <c r="CT29" i="58"/>
  <c r="CQ29" i="58"/>
  <c r="CR29" i="58" s="1"/>
  <c r="CN29" i="58"/>
  <c r="CK29" i="58"/>
  <c r="CL29" i="58" s="1"/>
  <c r="CH29" i="58"/>
  <c r="CE29" i="58"/>
  <c r="CF29" i="58" s="1"/>
  <c r="CB29" i="58"/>
  <c r="BY29" i="58"/>
  <c r="BZ29" i="58" s="1"/>
  <c r="BV29" i="58"/>
  <c r="BS29" i="58"/>
  <c r="BT29" i="58" s="1"/>
  <c r="BP29" i="58"/>
  <c r="BM29" i="58"/>
  <c r="BN29" i="58" s="1"/>
  <c r="BJ29" i="58"/>
  <c r="BG29" i="58"/>
  <c r="BH29" i="58" s="1"/>
  <c r="BD29" i="58"/>
  <c r="BA29" i="58"/>
  <c r="BB29" i="58" s="1"/>
  <c r="AX29" i="58"/>
  <c r="AU29" i="58"/>
  <c r="AV29" i="58" s="1"/>
  <c r="AR29" i="58"/>
  <c r="AO29" i="58"/>
  <c r="AP29" i="58" s="1"/>
  <c r="AL29" i="58"/>
  <c r="AI29" i="58"/>
  <c r="AJ29" i="58" s="1"/>
  <c r="AF29" i="58"/>
  <c r="AC29" i="58"/>
  <c r="AD29" i="58" s="1"/>
  <c r="CW28" i="58"/>
  <c r="CT28" i="58"/>
  <c r="CQ28" i="58"/>
  <c r="CR28" i="58" s="1"/>
  <c r="CN28" i="58"/>
  <c r="CK28" i="58"/>
  <c r="CL28" i="58" s="1"/>
  <c r="CH28" i="58"/>
  <c r="CE28" i="58"/>
  <c r="CF28" i="58" s="1"/>
  <c r="CB28" i="58"/>
  <c r="BY28" i="58"/>
  <c r="BZ28" i="58" s="1"/>
  <c r="BV28" i="58"/>
  <c r="BS28" i="58"/>
  <c r="BT28" i="58" s="1"/>
  <c r="BP28" i="58"/>
  <c r="BM28" i="58"/>
  <c r="BN28" i="58" s="1"/>
  <c r="BJ28" i="58"/>
  <c r="BG28" i="58"/>
  <c r="BH28" i="58" s="1"/>
  <c r="BD28" i="58"/>
  <c r="BA28" i="58"/>
  <c r="BB28" i="58" s="1"/>
  <c r="AX28" i="58"/>
  <c r="AU28" i="58"/>
  <c r="AV28" i="58" s="1"/>
  <c r="AR28" i="58"/>
  <c r="AO28" i="58"/>
  <c r="AP28" i="58" s="1"/>
  <c r="AL28" i="58"/>
  <c r="AI28" i="58"/>
  <c r="AJ28" i="58" s="1"/>
  <c r="AF28" i="58"/>
  <c r="AC28" i="58"/>
  <c r="AD28" i="58" s="1"/>
  <c r="CW27" i="58"/>
  <c r="CT27" i="58"/>
  <c r="CQ27" i="58"/>
  <c r="CR27" i="58" s="1"/>
  <c r="CN27" i="58"/>
  <c r="CK27" i="58"/>
  <c r="CL27" i="58" s="1"/>
  <c r="CH27" i="58"/>
  <c r="CE27" i="58"/>
  <c r="CF27" i="58" s="1"/>
  <c r="CB27" i="58"/>
  <c r="BY27" i="58"/>
  <c r="BZ27" i="58" s="1"/>
  <c r="BV27" i="58"/>
  <c r="BS27" i="58"/>
  <c r="BT27" i="58" s="1"/>
  <c r="BP27" i="58"/>
  <c r="BM27" i="58"/>
  <c r="BN27" i="58" s="1"/>
  <c r="BJ27" i="58"/>
  <c r="BG27" i="58"/>
  <c r="BH27" i="58" s="1"/>
  <c r="BD27" i="58"/>
  <c r="BA27" i="58"/>
  <c r="BB27" i="58" s="1"/>
  <c r="AX27" i="58"/>
  <c r="AU27" i="58"/>
  <c r="AV27" i="58" s="1"/>
  <c r="AR27" i="58"/>
  <c r="AO27" i="58"/>
  <c r="AP27" i="58" s="1"/>
  <c r="AL27" i="58"/>
  <c r="AI27" i="58"/>
  <c r="AJ27" i="58" s="1"/>
  <c r="AF27" i="58"/>
  <c r="AC27" i="58"/>
  <c r="AD27" i="58" s="1"/>
  <c r="CW26" i="58"/>
  <c r="CT26" i="58"/>
  <c r="CQ26" i="58"/>
  <c r="CR26" i="58" s="1"/>
  <c r="CN26" i="58"/>
  <c r="CK26" i="58"/>
  <c r="CL26" i="58" s="1"/>
  <c r="CH26" i="58"/>
  <c r="CE26" i="58"/>
  <c r="CF26" i="58" s="1"/>
  <c r="CB26" i="58"/>
  <c r="BY26" i="58"/>
  <c r="BZ26" i="58" s="1"/>
  <c r="BV26" i="58"/>
  <c r="BS26" i="58"/>
  <c r="BT26" i="58" s="1"/>
  <c r="BP26" i="58"/>
  <c r="BM26" i="58"/>
  <c r="BN26" i="58" s="1"/>
  <c r="BJ26" i="58"/>
  <c r="BG26" i="58"/>
  <c r="BH26" i="58" s="1"/>
  <c r="BD26" i="58"/>
  <c r="BA26" i="58"/>
  <c r="BB26" i="58" s="1"/>
  <c r="AX26" i="58"/>
  <c r="AU26" i="58"/>
  <c r="AV26" i="58" s="1"/>
  <c r="AR26" i="58"/>
  <c r="AO26" i="58"/>
  <c r="AP26" i="58" s="1"/>
  <c r="AL26" i="58"/>
  <c r="AI26" i="58"/>
  <c r="AJ26" i="58" s="1"/>
  <c r="AF26" i="58"/>
  <c r="AC26" i="58"/>
  <c r="AD26" i="58" s="1"/>
  <c r="CW25" i="58"/>
  <c r="CT25" i="58"/>
  <c r="CQ25" i="58"/>
  <c r="CR25" i="58" s="1"/>
  <c r="CN25" i="58"/>
  <c r="CK25" i="58"/>
  <c r="CL25" i="58" s="1"/>
  <c r="CH25" i="58"/>
  <c r="CE25" i="58"/>
  <c r="CF25" i="58" s="1"/>
  <c r="CB25" i="58"/>
  <c r="BY25" i="58"/>
  <c r="BZ25" i="58" s="1"/>
  <c r="BV25" i="58"/>
  <c r="BS25" i="58"/>
  <c r="BT25" i="58" s="1"/>
  <c r="BP25" i="58"/>
  <c r="BM25" i="58"/>
  <c r="BN25" i="58" s="1"/>
  <c r="BJ25" i="58"/>
  <c r="BG25" i="58"/>
  <c r="BH25" i="58" s="1"/>
  <c r="BD25" i="58"/>
  <c r="BA25" i="58"/>
  <c r="BB25" i="58" s="1"/>
  <c r="AX25" i="58"/>
  <c r="AU25" i="58"/>
  <c r="AV25" i="58" s="1"/>
  <c r="AR25" i="58"/>
  <c r="AO25" i="58"/>
  <c r="AP25" i="58" s="1"/>
  <c r="AL25" i="58"/>
  <c r="AI25" i="58"/>
  <c r="AJ25" i="58" s="1"/>
  <c r="AF25" i="58"/>
  <c r="AC25" i="58"/>
  <c r="AD25" i="58" s="1"/>
  <c r="CW24" i="58"/>
  <c r="CT24" i="58"/>
  <c r="CQ24" i="58"/>
  <c r="CR24" i="58" s="1"/>
  <c r="CN24" i="58"/>
  <c r="CK24" i="58"/>
  <c r="CL24" i="58" s="1"/>
  <c r="CH24" i="58"/>
  <c r="CE24" i="58"/>
  <c r="CF24" i="58" s="1"/>
  <c r="CB24" i="58"/>
  <c r="BY24" i="58"/>
  <c r="BZ24" i="58" s="1"/>
  <c r="BV24" i="58"/>
  <c r="BS24" i="58"/>
  <c r="BT24" i="58" s="1"/>
  <c r="BP24" i="58"/>
  <c r="BM24" i="58"/>
  <c r="BN24" i="58" s="1"/>
  <c r="BJ24" i="58"/>
  <c r="BG24" i="58"/>
  <c r="BH24" i="58" s="1"/>
  <c r="BD24" i="58"/>
  <c r="BA24" i="58"/>
  <c r="BB24" i="58" s="1"/>
  <c r="AX24" i="58"/>
  <c r="AU24" i="58"/>
  <c r="AV24" i="58" s="1"/>
  <c r="AR24" i="58"/>
  <c r="AO24" i="58"/>
  <c r="AP24" i="58" s="1"/>
  <c r="AL24" i="58"/>
  <c r="AI24" i="58"/>
  <c r="AJ24" i="58" s="1"/>
  <c r="AF24" i="58"/>
  <c r="AC24" i="58"/>
  <c r="AD24" i="58" s="1"/>
  <c r="CW23" i="58"/>
  <c r="CT23" i="58"/>
  <c r="CQ23" i="58"/>
  <c r="CR23" i="58" s="1"/>
  <c r="CN23" i="58"/>
  <c r="CK23" i="58"/>
  <c r="CL23" i="58" s="1"/>
  <c r="CH23" i="58"/>
  <c r="CE23" i="58"/>
  <c r="CF23" i="58" s="1"/>
  <c r="CB23" i="58"/>
  <c r="BY23" i="58"/>
  <c r="BZ23" i="58" s="1"/>
  <c r="BV23" i="58"/>
  <c r="BS23" i="58"/>
  <c r="BT23" i="58" s="1"/>
  <c r="BP23" i="58"/>
  <c r="BM23" i="58"/>
  <c r="BN23" i="58" s="1"/>
  <c r="BJ23" i="58"/>
  <c r="BG23" i="58"/>
  <c r="BH23" i="58" s="1"/>
  <c r="BD23" i="58"/>
  <c r="BA23" i="58"/>
  <c r="BB23" i="58" s="1"/>
  <c r="AX23" i="58"/>
  <c r="AU23" i="58"/>
  <c r="AV23" i="58" s="1"/>
  <c r="AR23" i="58"/>
  <c r="AO23" i="58"/>
  <c r="AP23" i="58" s="1"/>
  <c r="AL23" i="58"/>
  <c r="AI23" i="58"/>
  <c r="AJ23" i="58" s="1"/>
  <c r="AF23" i="58"/>
  <c r="AC23" i="58"/>
  <c r="AD23" i="58" s="1"/>
  <c r="CW22" i="58"/>
  <c r="CT22" i="58"/>
  <c r="CQ22" i="58"/>
  <c r="CR22" i="58" s="1"/>
  <c r="CN22" i="58"/>
  <c r="CK22" i="58"/>
  <c r="CL22" i="58" s="1"/>
  <c r="CH22" i="58"/>
  <c r="CE22" i="58"/>
  <c r="CF22" i="58" s="1"/>
  <c r="CB22" i="58"/>
  <c r="BY22" i="58"/>
  <c r="BZ22" i="58" s="1"/>
  <c r="BV22" i="58"/>
  <c r="BS22" i="58"/>
  <c r="BT22" i="58" s="1"/>
  <c r="BP22" i="58"/>
  <c r="BM22" i="58"/>
  <c r="BN22" i="58" s="1"/>
  <c r="BJ22" i="58"/>
  <c r="BG22" i="58"/>
  <c r="BH22" i="58" s="1"/>
  <c r="BD22" i="58"/>
  <c r="BA22" i="58"/>
  <c r="BB22" i="58" s="1"/>
  <c r="AX22" i="58"/>
  <c r="AU22" i="58"/>
  <c r="AV22" i="58" s="1"/>
  <c r="AR22" i="58"/>
  <c r="AO22" i="58"/>
  <c r="AP22" i="58" s="1"/>
  <c r="AL22" i="58"/>
  <c r="AI22" i="58"/>
  <c r="AJ22" i="58" s="1"/>
  <c r="AF22" i="58"/>
  <c r="AC22" i="58"/>
  <c r="AD22" i="58" s="1"/>
  <c r="CW21" i="58"/>
  <c r="CT21" i="58"/>
  <c r="CQ21" i="58"/>
  <c r="CR21" i="58" s="1"/>
  <c r="CN21" i="58"/>
  <c r="CK21" i="58"/>
  <c r="CL21" i="58" s="1"/>
  <c r="CH21" i="58"/>
  <c r="CE21" i="58"/>
  <c r="CF21" i="58" s="1"/>
  <c r="CB21" i="58"/>
  <c r="BY21" i="58"/>
  <c r="BZ21" i="58" s="1"/>
  <c r="BV21" i="58"/>
  <c r="BS21" i="58"/>
  <c r="BT21" i="58" s="1"/>
  <c r="BP21" i="58"/>
  <c r="BM21" i="58"/>
  <c r="BN21" i="58" s="1"/>
  <c r="BJ21" i="58"/>
  <c r="BG21" i="58"/>
  <c r="BH21" i="58" s="1"/>
  <c r="BD21" i="58"/>
  <c r="BA21" i="58"/>
  <c r="BB21" i="58" s="1"/>
  <c r="AX21" i="58"/>
  <c r="AU21" i="58"/>
  <c r="AV21" i="58" s="1"/>
  <c r="AR21" i="58"/>
  <c r="AO21" i="58"/>
  <c r="AP21" i="58" s="1"/>
  <c r="AL21" i="58"/>
  <c r="AI21" i="58"/>
  <c r="AJ21" i="58" s="1"/>
  <c r="AF21" i="58"/>
  <c r="AC21" i="58"/>
  <c r="AD21" i="58" s="1"/>
  <c r="CW20" i="58"/>
  <c r="CT20" i="58"/>
  <c r="CQ20" i="58"/>
  <c r="CR20" i="58" s="1"/>
  <c r="CN20" i="58"/>
  <c r="CK20" i="58"/>
  <c r="CL20" i="58" s="1"/>
  <c r="CH20" i="58"/>
  <c r="CE20" i="58"/>
  <c r="CF20" i="58" s="1"/>
  <c r="CB20" i="58"/>
  <c r="BY20" i="58"/>
  <c r="BZ20" i="58" s="1"/>
  <c r="BV20" i="58"/>
  <c r="BS20" i="58"/>
  <c r="BT20" i="58" s="1"/>
  <c r="BP20" i="58"/>
  <c r="BM20" i="58"/>
  <c r="BN20" i="58" s="1"/>
  <c r="BJ20" i="58"/>
  <c r="BG20" i="58"/>
  <c r="BH20" i="58" s="1"/>
  <c r="BD20" i="58"/>
  <c r="BA20" i="58"/>
  <c r="BB20" i="58" s="1"/>
  <c r="AX20" i="58"/>
  <c r="AU20" i="58"/>
  <c r="AV20" i="58" s="1"/>
  <c r="AR20" i="58"/>
  <c r="AO20" i="58"/>
  <c r="AP20" i="58" s="1"/>
  <c r="AL20" i="58"/>
  <c r="AI20" i="58"/>
  <c r="AJ20" i="58" s="1"/>
  <c r="AF20" i="58"/>
  <c r="AC20" i="58"/>
  <c r="AD20" i="58" s="1"/>
  <c r="CW19" i="58"/>
  <c r="CT19" i="58"/>
  <c r="CQ19" i="58"/>
  <c r="CR19" i="58" s="1"/>
  <c r="CN19" i="58"/>
  <c r="CK19" i="58"/>
  <c r="CL19" i="58" s="1"/>
  <c r="CH19" i="58"/>
  <c r="CE19" i="58"/>
  <c r="CF19" i="58" s="1"/>
  <c r="CB19" i="58"/>
  <c r="BY19" i="58"/>
  <c r="BZ19" i="58" s="1"/>
  <c r="BV19" i="58"/>
  <c r="BS19" i="58"/>
  <c r="BT19" i="58" s="1"/>
  <c r="BP19" i="58"/>
  <c r="BM19" i="58"/>
  <c r="BN19" i="58" s="1"/>
  <c r="BJ19" i="58"/>
  <c r="BG19" i="58"/>
  <c r="BH19" i="58" s="1"/>
  <c r="BD19" i="58"/>
  <c r="BA19" i="58"/>
  <c r="BB19" i="58" s="1"/>
  <c r="AX19" i="58"/>
  <c r="AU19" i="58"/>
  <c r="AV19" i="58" s="1"/>
  <c r="AR19" i="58"/>
  <c r="AO19" i="58"/>
  <c r="AP19" i="58" s="1"/>
  <c r="AL19" i="58"/>
  <c r="AI19" i="58"/>
  <c r="AJ19" i="58" s="1"/>
  <c r="AF19" i="58"/>
  <c r="AC19" i="58"/>
  <c r="AD19" i="58" s="1"/>
  <c r="CW18" i="58"/>
  <c r="CT18" i="58"/>
  <c r="CQ18" i="58"/>
  <c r="CR18" i="58" s="1"/>
  <c r="CN18" i="58"/>
  <c r="CK18" i="58"/>
  <c r="CL18" i="58" s="1"/>
  <c r="CH18" i="58"/>
  <c r="CE18" i="58"/>
  <c r="CF18" i="58" s="1"/>
  <c r="CB18" i="58"/>
  <c r="BY18" i="58"/>
  <c r="BZ18" i="58" s="1"/>
  <c r="BV18" i="58"/>
  <c r="BS18" i="58"/>
  <c r="BT18" i="58" s="1"/>
  <c r="BP18" i="58"/>
  <c r="BM18" i="58"/>
  <c r="BN18" i="58" s="1"/>
  <c r="BJ18" i="58"/>
  <c r="BG18" i="58"/>
  <c r="BH18" i="58" s="1"/>
  <c r="BD18" i="58"/>
  <c r="BA18" i="58"/>
  <c r="BB18" i="58" s="1"/>
  <c r="AX18" i="58"/>
  <c r="AU18" i="58"/>
  <c r="AV18" i="58" s="1"/>
  <c r="AR18" i="58"/>
  <c r="AP18" i="58"/>
  <c r="AO18" i="58"/>
  <c r="AL18" i="58"/>
  <c r="AI18" i="58"/>
  <c r="AJ18" i="58" s="1"/>
  <c r="AF18" i="58"/>
  <c r="AC18" i="58"/>
  <c r="AD18" i="58" s="1"/>
  <c r="CW17" i="58"/>
  <c r="CT17" i="58"/>
  <c r="CQ17" i="58"/>
  <c r="CR17" i="58" s="1"/>
  <c r="CN17" i="58"/>
  <c r="CK17" i="58"/>
  <c r="CL17" i="58" s="1"/>
  <c r="CH17" i="58"/>
  <c r="CE17" i="58"/>
  <c r="CF17" i="58" s="1"/>
  <c r="CB17" i="58"/>
  <c r="BY17" i="58"/>
  <c r="BZ17" i="58" s="1"/>
  <c r="BV17" i="58"/>
  <c r="BS17" i="58"/>
  <c r="BT17" i="58" s="1"/>
  <c r="BP17" i="58"/>
  <c r="BM17" i="58"/>
  <c r="BN17" i="58" s="1"/>
  <c r="BJ17" i="58"/>
  <c r="BH17" i="58"/>
  <c r="BG17" i="58"/>
  <c r="BD17" i="58"/>
  <c r="BA17" i="58"/>
  <c r="BB17" i="58" s="1"/>
  <c r="AX17" i="58"/>
  <c r="AU17" i="58"/>
  <c r="AV17" i="58" s="1"/>
  <c r="AR17" i="58"/>
  <c r="AO17" i="58"/>
  <c r="AP17" i="58" s="1"/>
  <c r="AL17" i="58"/>
  <c r="AI17" i="58"/>
  <c r="AJ17" i="58" s="1"/>
  <c r="AF17" i="58"/>
  <c r="AC17" i="58"/>
  <c r="AD17" i="58" s="1"/>
  <c r="CW16" i="58"/>
  <c r="CT16" i="58"/>
  <c r="CQ16" i="58"/>
  <c r="CR16" i="58" s="1"/>
  <c r="CN16" i="58"/>
  <c r="CK16" i="58"/>
  <c r="CL16" i="58" s="1"/>
  <c r="CH16" i="58"/>
  <c r="CE16" i="58"/>
  <c r="CF16" i="58" s="1"/>
  <c r="CB16" i="58"/>
  <c r="BY16" i="58"/>
  <c r="BZ16" i="58" s="1"/>
  <c r="BV16" i="58"/>
  <c r="BS16" i="58"/>
  <c r="BT16" i="58" s="1"/>
  <c r="BP16" i="58"/>
  <c r="BM16" i="58"/>
  <c r="BN16" i="58" s="1"/>
  <c r="BJ16" i="58"/>
  <c r="BG16" i="58"/>
  <c r="BH16" i="58" s="1"/>
  <c r="BD16" i="58"/>
  <c r="BA16" i="58"/>
  <c r="BB16" i="58" s="1"/>
  <c r="AX16" i="58"/>
  <c r="AU16" i="58"/>
  <c r="AV16" i="58" s="1"/>
  <c r="AR16" i="58"/>
  <c r="AO16" i="58"/>
  <c r="AP16" i="58" s="1"/>
  <c r="AL16" i="58"/>
  <c r="AI16" i="58"/>
  <c r="AJ16" i="58" s="1"/>
  <c r="AF16" i="58"/>
  <c r="AC16" i="58"/>
  <c r="AD16" i="58" s="1"/>
  <c r="CW15" i="58"/>
  <c r="CT15" i="58"/>
  <c r="CQ15" i="58"/>
  <c r="CR15" i="58" s="1"/>
  <c r="CN15" i="58"/>
  <c r="CK15" i="58"/>
  <c r="CL15" i="58" s="1"/>
  <c r="CH15" i="58"/>
  <c r="CE15" i="58"/>
  <c r="CF15" i="58" s="1"/>
  <c r="CB15" i="58"/>
  <c r="BY15" i="58"/>
  <c r="BZ15" i="58" s="1"/>
  <c r="BV15" i="58"/>
  <c r="BS15" i="58"/>
  <c r="BT15" i="58" s="1"/>
  <c r="BP15" i="58"/>
  <c r="BM15" i="58"/>
  <c r="BN15" i="58" s="1"/>
  <c r="BJ15" i="58"/>
  <c r="BG15" i="58"/>
  <c r="BH15" i="58" s="1"/>
  <c r="BD15" i="58"/>
  <c r="BA15" i="58"/>
  <c r="BB15" i="58" s="1"/>
  <c r="AX15" i="58"/>
  <c r="AU15" i="58"/>
  <c r="AV15" i="58" s="1"/>
  <c r="AR15" i="58"/>
  <c r="AO15" i="58"/>
  <c r="AP15" i="58" s="1"/>
  <c r="AL15" i="58"/>
  <c r="AI15" i="58"/>
  <c r="AJ15" i="58" s="1"/>
  <c r="AF15" i="58"/>
  <c r="AC15" i="58"/>
  <c r="AD15" i="58" s="1"/>
  <c r="CW14" i="58"/>
  <c r="CT14" i="58"/>
  <c r="CQ14" i="58"/>
  <c r="CR14" i="58" s="1"/>
  <c r="CN14" i="58"/>
  <c r="CK14" i="58"/>
  <c r="CL14" i="58" s="1"/>
  <c r="CH14" i="58"/>
  <c r="CE14" i="58"/>
  <c r="CF14" i="58" s="1"/>
  <c r="CB14" i="58"/>
  <c r="BY14" i="58"/>
  <c r="BZ14" i="58" s="1"/>
  <c r="BV14" i="58"/>
  <c r="BS14" i="58"/>
  <c r="BT14" i="58" s="1"/>
  <c r="BP14" i="58"/>
  <c r="BM14" i="58"/>
  <c r="BN14" i="58" s="1"/>
  <c r="BJ14" i="58"/>
  <c r="BG14" i="58"/>
  <c r="BH14" i="58" s="1"/>
  <c r="BD14" i="58"/>
  <c r="BA14" i="58"/>
  <c r="BB14" i="58" s="1"/>
  <c r="AX14" i="58"/>
  <c r="AU14" i="58"/>
  <c r="AV14" i="58" s="1"/>
  <c r="AR14" i="58"/>
  <c r="AO14" i="58"/>
  <c r="AP14" i="58" s="1"/>
  <c r="AL14" i="58"/>
  <c r="AI14" i="58"/>
  <c r="AJ14" i="58" s="1"/>
  <c r="AF14" i="58"/>
  <c r="AC14" i="58"/>
  <c r="AD14" i="58" s="1"/>
  <c r="CW11" i="58"/>
  <c r="CT11" i="58"/>
  <c r="CQ11" i="58"/>
  <c r="CR11" i="58" s="1"/>
  <c r="CN11" i="58"/>
  <c r="CK11" i="58"/>
  <c r="CL11" i="58" s="1"/>
  <c r="CH11" i="58"/>
  <c r="CE11" i="58"/>
  <c r="CF11" i="58" s="1"/>
  <c r="CB11" i="58"/>
  <c r="BY11" i="58"/>
  <c r="BZ11" i="58" s="1"/>
  <c r="BV11" i="58"/>
  <c r="BS11" i="58"/>
  <c r="BT11" i="58" s="1"/>
  <c r="BP11" i="58"/>
  <c r="BM11" i="58"/>
  <c r="BN11" i="58" s="1"/>
  <c r="BJ11" i="58"/>
  <c r="BG11" i="58"/>
  <c r="BH11" i="58" s="1"/>
  <c r="BD11" i="58"/>
  <c r="BA11" i="58"/>
  <c r="BB11" i="58" s="1"/>
  <c r="AX11" i="58"/>
  <c r="AU11" i="58"/>
  <c r="AV11" i="58" s="1"/>
  <c r="AR11" i="58"/>
  <c r="AO11" i="58"/>
  <c r="AP11" i="58" s="1"/>
  <c r="AL11" i="58"/>
  <c r="AI11" i="58"/>
  <c r="AF11" i="58"/>
  <c r="AC11" i="58"/>
  <c r="AD11" i="58" s="1"/>
  <c r="CW10" i="58"/>
  <c r="CT10" i="58"/>
  <c r="CQ10" i="58"/>
  <c r="CR10" i="58" s="1"/>
  <c r="CN10" i="58"/>
  <c r="CK10" i="58"/>
  <c r="CL10" i="58" s="1"/>
  <c r="CH10" i="58"/>
  <c r="CE10" i="58"/>
  <c r="CF10" i="58" s="1"/>
  <c r="CB10" i="58"/>
  <c r="BY10" i="58"/>
  <c r="BZ10" i="58" s="1"/>
  <c r="BV10" i="58"/>
  <c r="BS10" i="58"/>
  <c r="BT10" i="58" s="1"/>
  <c r="BP10" i="58"/>
  <c r="BM10" i="58"/>
  <c r="BN10" i="58" s="1"/>
  <c r="BJ10" i="58"/>
  <c r="BG10" i="58"/>
  <c r="BD10" i="58"/>
  <c r="BB10" i="58"/>
  <c r="BA10" i="58"/>
  <c r="AX10" i="58"/>
  <c r="AU10" i="58"/>
  <c r="AR10" i="58"/>
  <c r="AO10" i="58"/>
  <c r="AP10" i="58" s="1"/>
  <c r="AL10" i="58"/>
  <c r="AI10" i="58"/>
  <c r="AJ10" i="58" s="1"/>
  <c r="AF10" i="58"/>
  <c r="AC10" i="58"/>
  <c r="AD10" i="58" s="1"/>
  <c r="CW9" i="58"/>
  <c r="CT9" i="58"/>
  <c r="CQ9" i="58"/>
  <c r="CR9" i="58" s="1"/>
  <c r="CN9" i="58"/>
  <c r="CK9" i="58"/>
  <c r="CL9" i="58" s="1"/>
  <c r="CH9" i="58"/>
  <c r="CE9" i="58"/>
  <c r="CB9" i="58"/>
  <c r="BY9" i="58"/>
  <c r="BZ9" i="58" s="1"/>
  <c r="BV9" i="58"/>
  <c r="BS9" i="58"/>
  <c r="BT9" i="58" s="1"/>
  <c r="BP9" i="58"/>
  <c r="BM9" i="58"/>
  <c r="BN9" i="58" s="1"/>
  <c r="BJ9" i="58"/>
  <c r="BG9" i="58"/>
  <c r="BD9" i="58"/>
  <c r="BA9" i="58"/>
  <c r="BB9" i="58" s="1"/>
  <c r="AX9" i="58"/>
  <c r="AV9" i="58"/>
  <c r="AU9" i="58"/>
  <c r="AR9" i="58"/>
  <c r="AO9" i="58"/>
  <c r="AP9" i="58" s="1"/>
  <c r="AL9" i="58"/>
  <c r="AI9" i="58"/>
  <c r="AF9" i="58"/>
  <c r="AC9" i="58"/>
  <c r="CW11" i="57"/>
  <c r="CT11" i="57"/>
  <c r="CQ11" i="57"/>
  <c r="CR11" i="57" s="1"/>
  <c r="CN11" i="57"/>
  <c r="CK11" i="57"/>
  <c r="CL11" i="57" s="1"/>
  <c r="CH11" i="57"/>
  <c r="CE11" i="57"/>
  <c r="CF11" i="57" s="1"/>
  <c r="CB11" i="57"/>
  <c r="BY11" i="57"/>
  <c r="BZ11" i="57" s="1"/>
  <c r="BV11" i="57"/>
  <c r="BS11" i="57"/>
  <c r="BP11" i="57"/>
  <c r="BM11" i="57"/>
  <c r="BN11" i="57" s="1"/>
  <c r="BJ11" i="57"/>
  <c r="BG11" i="57"/>
  <c r="BH11" i="57" s="1"/>
  <c r="BD11" i="57"/>
  <c r="BA11" i="57"/>
  <c r="BB11" i="57" s="1"/>
  <c r="AX11" i="57"/>
  <c r="AU11" i="57"/>
  <c r="AV11" i="57" s="1"/>
  <c r="AR11" i="57"/>
  <c r="AO11" i="57"/>
  <c r="AP11" i="57" s="1"/>
  <c r="AL11" i="57"/>
  <c r="AI11" i="57"/>
  <c r="AJ11" i="57" s="1"/>
  <c r="AF11" i="57"/>
  <c r="AC11" i="57"/>
  <c r="AD11" i="57" s="1"/>
  <c r="CW10" i="57"/>
  <c r="CT10" i="57"/>
  <c r="CR10" i="57"/>
  <c r="CQ10" i="57"/>
  <c r="CN10" i="57"/>
  <c r="CK10" i="57"/>
  <c r="CL10" i="57" s="1"/>
  <c r="CH10" i="57"/>
  <c r="CE10" i="57"/>
  <c r="CF10" i="57" s="1"/>
  <c r="CB10" i="57"/>
  <c r="BY10" i="57"/>
  <c r="BZ10" i="57" s="1"/>
  <c r="BV10" i="57"/>
  <c r="BS10" i="57"/>
  <c r="BT10" i="57" s="1"/>
  <c r="BP10" i="57"/>
  <c r="BM10" i="57"/>
  <c r="BN10" i="57" s="1"/>
  <c r="BJ10" i="57"/>
  <c r="BG10" i="57"/>
  <c r="BH10" i="57" s="1"/>
  <c r="BD10" i="57"/>
  <c r="BA10" i="57"/>
  <c r="BB10" i="57" s="1"/>
  <c r="AX10" i="57"/>
  <c r="AU10" i="57"/>
  <c r="AV10" i="57" s="1"/>
  <c r="AR10" i="57"/>
  <c r="AO10" i="57"/>
  <c r="AP10" i="57" s="1"/>
  <c r="AL10" i="57"/>
  <c r="AI10" i="57"/>
  <c r="AJ10" i="57" s="1"/>
  <c r="AF10" i="57"/>
  <c r="AC10" i="57"/>
  <c r="AD10" i="57" s="1"/>
  <c r="CW9" i="57"/>
  <c r="CT9" i="57"/>
  <c r="CQ9" i="57"/>
  <c r="CR9" i="57" s="1"/>
  <c r="CN9" i="57"/>
  <c r="CK9" i="57"/>
  <c r="CL9" i="57" s="1"/>
  <c r="CH9" i="57"/>
  <c r="CE9" i="57"/>
  <c r="CF9" i="57" s="1"/>
  <c r="CB9" i="57"/>
  <c r="BY9" i="57"/>
  <c r="BV9" i="57"/>
  <c r="BT9" i="57"/>
  <c r="BS9" i="57"/>
  <c r="BP9" i="57"/>
  <c r="BM9" i="57"/>
  <c r="BN9" i="57" s="1"/>
  <c r="BJ9" i="57"/>
  <c r="BG9" i="57"/>
  <c r="BH9" i="57" s="1"/>
  <c r="BD9" i="57"/>
  <c r="BA9" i="57"/>
  <c r="BB9" i="57" s="1"/>
  <c r="AX9" i="57"/>
  <c r="AV9" i="57"/>
  <c r="AU9" i="57"/>
  <c r="AR9" i="57"/>
  <c r="AO9" i="57"/>
  <c r="AP9" i="57" s="1"/>
  <c r="AL9" i="57"/>
  <c r="AI9" i="57"/>
  <c r="AJ9" i="57" s="1"/>
  <c r="AF9" i="57"/>
  <c r="AC9" i="57"/>
  <c r="CT41" i="56"/>
  <c r="CT40" i="56"/>
  <c r="CT39" i="56"/>
  <c r="CT38" i="56"/>
  <c r="CT37" i="56"/>
  <c r="CT36" i="56"/>
  <c r="CT35" i="56"/>
  <c r="CT34" i="56"/>
  <c r="CT33" i="56"/>
  <c r="CT32" i="56"/>
  <c r="CT31" i="56"/>
  <c r="CT30" i="56"/>
  <c r="CT29" i="56"/>
  <c r="CT28" i="56"/>
  <c r="CT27" i="56"/>
  <c r="CT26" i="56"/>
  <c r="CT25" i="56"/>
  <c r="CT24" i="56"/>
  <c r="CT23" i="56"/>
  <c r="CT22" i="56"/>
  <c r="CT21" i="56"/>
  <c r="CT20" i="56"/>
  <c r="CT19" i="56"/>
  <c r="CT18" i="56"/>
  <c r="CT17" i="56"/>
  <c r="CT16" i="56"/>
  <c r="CT15" i="56"/>
  <c r="CT14" i="56"/>
  <c r="CT13" i="56"/>
  <c r="CT12" i="56"/>
  <c r="CT11" i="56"/>
  <c r="CT10" i="56"/>
  <c r="CT9" i="56"/>
  <c r="CN41" i="56"/>
  <c r="CN40" i="56"/>
  <c r="CN39" i="56"/>
  <c r="CN38" i="56"/>
  <c r="CN37" i="56"/>
  <c r="CN36" i="56"/>
  <c r="CN35" i="56"/>
  <c r="CN34" i="56"/>
  <c r="CN33" i="56"/>
  <c r="CN32" i="56"/>
  <c r="CN31" i="56"/>
  <c r="CN30" i="56"/>
  <c r="CN29" i="56"/>
  <c r="CN28" i="56"/>
  <c r="CN27" i="56"/>
  <c r="CN26" i="56"/>
  <c r="CN25" i="56"/>
  <c r="CN24" i="56"/>
  <c r="CN23" i="56"/>
  <c r="CN22" i="56"/>
  <c r="CN21" i="56"/>
  <c r="CN20" i="56"/>
  <c r="CN19" i="56"/>
  <c r="CN18" i="56"/>
  <c r="CN17" i="56"/>
  <c r="CN16" i="56"/>
  <c r="CN15" i="56"/>
  <c r="CN14" i="56"/>
  <c r="CN13" i="56"/>
  <c r="CN12" i="56"/>
  <c r="CN11" i="56"/>
  <c r="CN10" i="56"/>
  <c r="CN9" i="56"/>
  <c r="CH41" i="56"/>
  <c r="CH40" i="56"/>
  <c r="CH39" i="56"/>
  <c r="CH38" i="56"/>
  <c r="CH37" i="56"/>
  <c r="CH36" i="56"/>
  <c r="CH35" i="56"/>
  <c r="CH34" i="56"/>
  <c r="CH33" i="56"/>
  <c r="CH32" i="56"/>
  <c r="CH31" i="56"/>
  <c r="CH30" i="56"/>
  <c r="CH29" i="56"/>
  <c r="CH28" i="56"/>
  <c r="CH27" i="56"/>
  <c r="CH26" i="56"/>
  <c r="CH25" i="56"/>
  <c r="CH24" i="56"/>
  <c r="CH23" i="56"/>
  <c r="CH22" i="56"/>
  <c r="CH21" i="56"/>
  <c r="CH20" i="56"/>
  <c r="CH19" i="56"/>
  <c r="CH18" i="56"/>
  <c r="CH17" i="56"/>
  <c r="CH16" i="56"/>
  <c r="CH15" i="56"/>
  <c r="CH14" i="56"/>
  <c r="CH13" i="56"/>
  <c r="CH12" i="56"/>
  <c r="CH11" i="56"/>
  <c r="CH10" i="56"/>
  <c r="CH9" i="56"/>
  <c r="CB41" i="56"/>
  <c r="CB40" i="56"/>
  <c r="CB39" i="56"/>
  <c r="CB38" i="56"/>
  <c r="CB37" i="56"/>
  <c r="CB36" i="56"/>
  <c r="CB35" i="56"/>
  <c r="CB34" i="56"/>
  <c r="CB33" i="56"/>
  <c r="CB32" i="56"/>
  <c r="CB31" i="56"/>
  <c r="CB30" i="56"/>
  <c r="CB29" i="56"/>
  <c r="CB28" i="56"/>
  <c r="CB27" i="56"/>
  <c r="CB26" i="56"/>
  <c r="CB25" i="56"/>
  <c r="CB24" i="56"/>
  <c r="CB23" i="56"/>
  <c r="CB22" i="56"/>
  <c r="CB21" i="56"/>
  <c r="CB20" i="56"/>
  <c r="CB19" i="56"/>
  <c r="CB18" i="56"/>
  <c r="CB17" i="56"/>
  <c r="CB16" i="56"/>
  <c r="CB15" i="56"/>
  <c r="CB14" i="56"/>
  <c r="CB13" i="56"/>
  <c r="CB12" i="56"/>
  <c r="CB11" i="56"/>
  <c r="CB10" i="56"/>
  <c r="CB9" i="56"/>
  <c r="BV41" i="56"/>
  <c r="BV40" i="56"/>
  <c r="BV39" i="56"/>
  <c r="BV38" i="56"/>
  <c r="BV37" i="56"/>
  <c r="BV36" i="56"/>
  <c r="BV35" i="56"/>
  <c r="BV34" i="56"/>
  <c r="BV33" i="56"/>
  <c r="BV32" i="56"/>
  <c r="BV31" i="56"/>
  <c r="BV30" i="56"/>
  <c r="BV29" i="56"/>
  <c r="BV28" i="56"/>
  <c r="BV27" i="56"/>
  <c r="BV26" i="56"/>
  <c r="BV25" i="56"/>
  <c r="BV24" i="56"/>
  <c r="BV23" i="56"/>
  <c r="BV22" i="56"/>
  <c r="BV21" i="56"/>
  <c r="BV20" i="56"/>
  <c r="BV19" i="56"/>
  <c r="BV18" i="56"/>
  <c r="BV17" i="56"/>
  <c r="BV16" i="56"/>
  <c r="BV15" i="56"/>
  <c r="BV14" i="56"/>
  <c r="BV13" i="56"/>
  <c r="BV12" i="56"/>
  <c r="BV11" i="56"/>
  <c r="BV10" i="56"/>
  <c r="BV9" i="56"/>
  <c r="BP41" i="56"/>
  <c r="BP40" i="56"/>
  <c r="BP39" i="56"/>
  <c r="BP38" i="56"/>
  <c r="BP37" i="56"/>
  <c r="BP36" i="56"/>
  <c r="BP35" i="56"/>
  <c r="BP34" i="56"/>
  <c r="BP33" i="56"/>
  <c r="BP32" i="56"/>
  <c r="BP31" i="56"/>
  <c r="BP30" i="56"/>
  <c r="BP29" i="56"/>
  <c r="BP28" i="56"/>
  <c r="BP27" i="56"/>
  <c r="BP26" i="56"/>
  <c r="BP25" i="56"/>
  <c r="BP24" i="56"/>
  <c r="BP23" i="56"/>
  <c r="BP22" i="56"/>
  <c r="BP21" i="56"/>
  <c r="BP20" i="56"/>
  <c r="BP19" i="56"/>
  <c r="BP18" i="56"/>
  <c r="BP17" i="56"/>
  <c r="BP16" i="56"/>
  <c r="BP15" i="56"/>
  <c r="BP14" i="56"/>
  <c r="BP13" i="56"/>
  <c r="BP12" i="56"/>
  <c r="BP11" i="56"/>
  <c r="BP10" i="56"/>
  <c r="BP9" i="56"/>
  <c r="BJ41" i="56"/>
  <c r="BJ40" i="56"/>
  <c r="BJ39" i="56"/>
  <c r="BJ38" i="56"/>
  <c r="BJ37" i="56"/>
  <c r="BJ36" i="56"/>
  <c r="BJ35" i="56"/>
  <c r="BJ34" i="56"/>
  <c r="BJ33" i="56"/>
  <c r="BJ32" i="56"/>
  <c r="BJ31" i="56"/>
  <c r="BJ30" i="56"/>
  <c r="BJ29" i="56"/>
  <c r="BJ28" i="56"/>
  <c r="BJ27" i="56"/>
  <c r="BJ26" i="56"/>
  <c r="BJ25" i="56"/>
  <c r="BJ24" i="56"/>
  <c r="BJ23" i="56"/>
  <c r="BJ22" i="56"/>
  <c r="BJ21" i="56"/>
  <c r="BJ20" i="56"/>
  <c r="BJ19" i="56"/>
  <c r="BJ18" i="56"/>
  <c r="BJ17" i="56"/>
  <c r="BJ16" i="56"/>
  <c r="BJ15" i="56"/>
  <c r="BJ14" i="56"/>
  <c r="BJ13" i="56"/>
  <c r="BJ12" i="56"/>
  <c r="BJ11" i="56"/>
  <c r="BJ10" i="56"/>
  <c r="BJ9" i="56"/>
  <c r="BD41" i="56"/>
  <c r="BD40" i="56"/>
  <c r="BD39" i="56"/>
  <c r="BD38" i="56"/>
  <c r="BD37" i="56"/>
  <c r="BD36" i="56"/>
  <c r="BD35" i="56"/>
  <c r="BD34" i="56"/>
  <c r="BD33" i="56"/>
  <c r="BD32" i="56"/>
  <c r="BD31" i="56"/>
  <c r="BD30" i="56"/>
  <c r="BD29" i="56"/>
  <c r="BD28" i="56"/>
  <c r="BD27" i="56"/>
  <c r="BD26" i="56"/>
  <c r="BD25" i="56"/>
  <c r="BD24" i="56"/>
  <c r="BD23" i="56"/>
  <c r="BD22" i="56"/>
  <c r="BD21" i="56"/>
  <c r="BD20" i="56"/>
  <c r="BD19" i="56"/>
  <c r="BD18" i="56"/>
  <c r="BD17" i="56"/>
  <c r="BD16" i="56"/>
  <c r="BD15" i="56"/>
  <c r="BD14" i="56"/>
  <c r="BD13" i="56"/>
  <c r="BD12" i="56"/>
  <c r="BD11" i="56"/>
  <c r="BD10" i="56"/>
  <c r="BD9" i="56"/>
  <c r="AX41" i="56"/>
  <c r="AX40" i="56"/>
  <c r="AX39" i="56"/>
  <c r="AX38" i="56"/>
  <c r="AX37" i="56"/>
  <c r="AX36" i="56"/>
  <c r="AX35" i="56"/>
  <c r="AX34" i="56"/>
  <c r="AX33" i="56"/>
  <c r="AX32" i="56"/>
  <c r="AX31" i="56"/>
  <c r="AX30" i="56"/>
  <c r="AX29" i="56"/>
  <c r="AX28" i="56"/>
  <c r="AX27" i="56"/>
  <c r="AX26" i="56"/>
  <c r="AX25" i="56"/>
  <c r="AX24" i="56"/>
  <c r="AX23" i="56"/>
  <c r="AX22" i="56"/>
  <c r="AX21" i="56"/>
  <c r="AX20" i="56"/>
  <c r="AX19" i="56"/>
  <c r="AX18" i="56"/>
  <c r="AX17" i="56"/>
  <c r="AX16" i="56"/>
  <c r="AX15" i="56"/>
  <c r="AX14" i="56"/>
  <c r="AX13" i="56"/>
  <c r="AX12" i="56"/>
  <c r="AX11" i="56"/>
  <c r="AX10" i="56"/>
  <c r="AX9" i="56"/>
  <c r="AR41" i="56"/>
  <c r="AR40" i="56"/>
  <c r="AR39" i="56"/>
  <c r="AR38" i="56"/>
  <c r="AR37" i="56"/>
  <c r="AR36" i="56"/>
  <c r="AR35" i="56"/>
  <c r="AR34" i="56"/>
  <c r="AR33" i="56"/>
  <c r="AR32" i="56"/>
  <c r="AR31" i="56"/>
  <c r="AR30" i="56"/>
  <c r="AR29" i="56"/>
  <c r="AR28" i="56"/>
  <c r="AR27" i="56"/>
  <c r="AR26" i="56"/>
  <c r="AR25" i="56"/>
  <c r="AR24" i="56"/>
  <c r="AR23" i="56"/>
  <c r="AR22" i="56"/>
  <c r="AR21" i="56"/>
  <c r="AR20" i="56"/>
  <c r="AR19" i="56"/>
  <c r="AR18" i="56"/>
  <c r="AR17" i="56"/>
  <c r="AR16" i="56"/>
  <c r="AR15" i="56"/>
  <c r="AR14" i="56"/>
  <c r="AR13" i="56"/>
  <c r="AR12" i="56"/>
  <c r="AR11" i="56"/>
  <c r="AR10" i="56"/>
  <c r="AR9" i="56"/>
  <c r="AL41" i="56"/>
  <c r="AL40" i="56"/>
  <c r="AL39" i="56"/>
  <c r="AL38" i="56"/>
  <c r="AL37" i="56"/>
  <c r="AL36" i="56"/>
  <c r="AL35" i="56"/>
  <c r="AL34" i="56"/>
  <c r="AL33" i="56"/>
  <c r="AL32" i="56"/>
  <c r="AL31" i="56"/>
  <c r="AL30" i="56"/>
  <c r="AL29" i="56"/>
  <c r="AL28" i="56"/>
  <c r="AL27" i="56"/>
  <c r="AL26" i="56"/>
  <c r="AL25" i="56"/>
  <c r="AL24" i="56"/>
  <c r="AL23" i="56"/>
  <c r="AL22" i="56"/>
  <c r="AL21" i="56"/>
  <c r="AL20" i="56"/>
  <c r="AL19" i="56"/>
  <c r="AL18" i="56"/>
  <c r="AL17" i="56"/>
  <c r="AL16" i="56"/>
  <c r="AL15" i="56"/>
  <c r="AL14" i="56"/>
  <c r="AL13" i="56"/>
  <c r="AL12" i="56"/>
  <c r="AL11" i="56"/>
  <c r="AL10" i="56"/>
  <c r="AL9" i="56"/>
  <c r="AF11" i="56"/>
  <c r="AF12" i="56"/>
  <c r="AF13" i="56"/>
  <c r="AF14" i="56"/>
  <c r="AF15" i="56"/>
  <c r="AF16" i="56"/>
  <c r="AF17" i="56"/>
  <c r="AF18" i="56"/>
  <c r="AF19" i="56"/>
  <c r="AF20" i="56"/>
  <c r="AF21" i="56"/>
  <c r="AF22" i="56"/>
  <c r="AF23" i="56"/>
  <c r="AF24" i="56"/>
  <c r="AF25" i="56"/>
  <c r="AF26" i="56"/>
  <c r="AF27" i="56"/>
  <c r="AF28" i="56"/>
  <c r="AF29" i="56"/>
  <c r="AF30" i="56"/>
  <c r="AF31" i="56"/>
  <c r="AF32" i="56"/>
  <c r="AF33" i="56"/>
  <c r="AF34" i="56"/>
  <c r="AF35" i="56"/>
  <c r="AF36" i="56"/>
  <c r="AF37" i="56"/>
  <c r="AF38" i="56"/>
  <c r="AF39" i="56"/>
  <c r="AF40" i="56"/>
  <c r="AF41" i="56"/>
  <c r="AF10" i="56"/>
  <c r="AF9" i="56"/>
  <c r="CS42" i="56"/>
  <c r="CT42" i="56" s="1"/>
  <c r="CQ42" i="56"/>
  <c r="CR42" i="56" s="1"/>
  <c r="CM42" i="56"/>
  <c r="CN42" i="56" s="1"/>
  <c r="CL42" i="56"/>
  <c r="CK42" i="56"/>
  <c r="CG42" i="56"/>
  <c r="CH42" i="56" s="1"/>
  <c r="CE42" i="56"/>
  <c r="CF42" i="56" s="1"/>
  <c r="CA42" i="56"/>
  <c r="CB42" i="56" s="1"/>
  <c r="BY42" i="56"/>
  <c r="BZ42" i="56" s="1"/>
  <c r="BU42" i="56"/>
  <c r="BV42" i="56" s="1"/>
  <c r="BS42" i="56"/>
  <c r="BT42" i="56" s="1"/>
  <c r="BO42" i="56"/>
  <c r="BP42" i="56" s="1"/>
  <c r="BM42" i="56"/>
  <c r="BN42" i="56" s="1"/>
  <c r="BI42" i="56"/>
  <c r="BJ42" i="56" s="1"/>
  <c r="BG42" i="56"/>
  <c r="BH42" i="56" s="1"/>
  <c r="BD42" i="56"/>
  <c r="BC42" i="56"/>
  <c r="BA42" i="56"/>
  <c r="BB42" i="56" s="1"/>
  <c r="AW42" i="56"/>
  <c r="AX42" i="56" s="1"/>
  <c r="AU42" i="56"/>
  <c r="AV42" i="56" s="1"/>
  <c r="AQ42" i="56"/>
  <c r="AR42" i="56" s="1"/>
  <c r="AO42" i="56"/>
  <c r="AP42" i="56" s="1"/>
  <c r="AK42" i="56"/>
  <c r="AL42" i="56" s="1"/>
  <c r="AI42" i="56"/>
  <c r="AJ42" i="56" s="1"/>
  <c r="AE42" i="56"/>
  <c r="AF42" i="56" s="1"/>
  <c r="AD42" i="56"/>
  <c r="AC42" i="56"/>
  <c r="M42" i="56"/>
  <c r="N42" i="56"/>
  <c r="O42" i="56"/>
  <c r="P42" i="56"/>
  <c r="Q42" i="56"/>
  <c r="R42" i="56"/>
  <c r="S42" i="56"/>
  <c r="T42" i="56"/>
  <c r="U42" i="56"/>
  <c r="V42" i="56"/>
  <c r="W42" i="56"/>
  <c r="L42" i="56"/>
  <c r="CW13" i="56"/>
  <c r="CW14" i="56"/>
  <c r="CW15" i="56"/>
  <c r="CW16" i="56"/>
  <c r="CW17" i="56"/>
  <c r="CW18" i="56"/>
  <c r="CW19" i="56"/>
  <c r="CW20" i="56"/>
  <c r="CW21" i="56"/>
  <c r="CW22" i="56"/>
  <c r="CW23" i="56"/>
  <c r="CW24" i="56"/>
  <c r="CW25" i="56"/>
  <c r="CW26" i="56"/>
  <c r="CW27" i="56"/>
  <c r="CW28" i="56"/>
  <c r="CW29" i="56"/>
  <c r="CW30" i="56"/>
  <c r="CW31" i="56"/>
  <c r="CW32" i="56"/>
  <c r="CW33" i="56"/>
  <c r="CW34" i="56"/>
  <c r="CW35" i="56"/>
  <c r="CW36" i="56"/>
  <c r="CW37" i="56"/>
  <c r="CW38" i="56"/>
  <c r="CW39" i="56"/>
  <c r="CW40" i="56"/>
  <c r="CW41" i="56"/>
  <c r="CW9" i="56"/>
  <c r="CW10" i="56"/>
  <c r="CW11" i="56"/>
  <c r="CW12" i="56"/>
  <c r="CR41" i="56"/>
  <c r="CR40" i="56"/>
  <c r="CR39" i="56"/>
  <c r="CR38" i="56"/>
  <c r="CL41" i="56"/>
  <c r="CL40" i="56"/>
  <c r="CL39" i="56"/>
  <c r="CL38" i="56"/>
  <c r="CF41" i="56"/>
  <c r="CF40" i="56"/>
  <c r="CF39" i="56"/>
  <c r="CF38" i="56"/>
  <c r="BZ41" i="56"/>
  <c r="BZ40" i="56"/>
  <c r="BZ39" i="56"/>
  <c r="BZ38" i="56"/>
  <c r="BT41" i="56"/>
  <c r="BT40" i="56"/>
  <c r="BT39" i="56"/>
  <c r="BT38" i="56"/>
  <c r="BN41" i="56"/>
  <c r="BN40" i="56"/>
  <c r="BN39" i="56"/>
  <c r="BN38" i="56"/>
  <c r="BH41" i="56"/>
  <c r="BH40" i="56"/>
  <c r="BH39" i="56"/>
  <c r="BH38" i="56"/>
  <c r="BB41" i="56"/>
  <c r="BB40" i="56"/>
  <c r="BB39" i="56"/>
  <c r="BB38" i="56"/>
  <c r="AV41" i="56"/>
  <c r="AV40" i="56"/>
  <c r="AV39" i="56"/>
  <c r="AV38" i="56"/>
  <c r="AP41" i="56"/>
  <c r="AP40" i="56"/>
  <c r="AP39" i="56"/>
  <c r="AP38" i="56"/>
  <c r="AJ41" i="56"/>
  <c r="AJ40" i="56"/>
  <c r="AJ39" i="56"/>
  <c r="AJ38" i="56"/>
  <c r="AD38" i="56"/>
  <c r="AD39" i="56"/>
  <c r="AD40" i="56"/>
  <c r="AD41" i="56"/>
  <c r="BA10" i="56"/>
  <c r="BB10" i="56" s="1"/>
  <c r="BA9" i="56"/>
  <c r="BB9" i="56" s="1"/>
  <c r="BH13" i="58" l="1"/>
  <c r="BH10" i="58"/>
  <c r="BT13" i="58"/>
  <c r="AJ11" i="58"/>
  <c r="CX10" i="58"/>
  <c r="CX9" i="58"/>
  <c r="CX32" i="58"/>
  <c r="BZ13" i="58"/>
  <c r="AC15" i="69"/>
  <c r="AD15" i="69" s="1"/>
  <c r="CW9" i="60"/>
  <c r="CX11" i="60"/>
  <c r="AF11" i="60"/>
  <c r="BV13" i="58"/>
  <c r="AV10" i="58"/>
  <c r="CX23" i="58"/>
  <c r="CX29" i="58"/>
  <c r="AP13" i="58"/>
  <c r="CX16" i="58"/>
  <c r="CX17" i="58"/>
  <c r="AR13" i="58"/>
  <c r="CB13" i="58"/>
  <c r="CX11" i="58"/>
  <c r="CE33" i="58"/>
  <c r="CF33" i="58" s="1"/>
  <c r="AU33" i="58"/>
  <c r="AV33" i="58" s="1"/>
  <c r="BU33" i="58"/>
  <c r="BV33" i="58" s="1"/>
  <c r="AX13" i="58"/>
  <c r="CH13" i="58"/>
  <c r="BB13" i="58"/>
  <c r="CL13" i="58"/>
  <c r="CX20" i="58"/>
  <c r="BD13" i="58"/>
  <c r="CN13" i="58"/>
  <c r="CX18" i="58"/>
  <c r="CX21" i="58"/>
  <c r="CX24" i="58"/>
  <c r="CX26" i="58"/>
  <c r="CX27" i="58"/>
  <c r="CX30" i="58"/>
  <c r="CR13" i="58"/>
  <c r="CX19" i="58"/>
  <c r="CX25" i="58"/>
  <c r="CX31" i="58"/>
  <c r="BJ13" i="58"/>
  <c r="CT13" i="58"/>
  <c r="AC33" i="58"/>
  <c r="AD33" i="58" s="1"/>
  <c r="BG33" i="58"/>
  <c r="BH33" i="58" s="1"/>
  <c r="CX14" i="58"/>
  <c r="BM33" i="58"/>
  <c r="BN33" i="58" s="1"/>
  <c r="CX15" i="58"/>
  <c r="AK33" i="58"/>
  <c r="AL33" i="58" s="1"/>
  <c r="AD13" i="58"/>
  <c r="AF13" i="58"/>
  <c r="BP13" i="58"/>
  <c r="AI33" i="58"/>
  <c r="AJ33" i="58" s="1"/>
  <c r="CX22" i="58"/>
  <c r="CX28" i="58"/>
  <c r="CX10" i="60"/>
  <c r="AD10" i="60"/>
  <c r="BZ10" i="60"/>
  <c r="BN13" i="58"/>
  <c r="AV13" i="58"/>
  <c r="BT11" i="57"/>
  <c r="CX10" i="57"/>
  <c r="AJ9" i="58"/>
  <c r="BH9" i="58"/>
  <c r="CF9" i="58"/>
  <c r="BY33" i="58"/>
  <c r="BZ33" i="58" s="1"/>
  <c r="AD9" i="58"/>
  <c r="CX9" i="57"/>
  <c r="CX11" i="57"/>
  <c r="AD9" i="57"/>
  <c r="BZ9" i="57"/>
  <c r="CX42" i="56"/>
  <c r="CQ13" i="56"/>
  <c r="CR13" i="56" s="1"/>
  <c r="CQ14" i="56"/>
  <c r="CR14" i="56" s="1"/>
  <c r="CQ15" i="56"/>
  <c r="CR15" i="56" s="1"/>
  <c r="CQ16" i="56"/>
  <c r="CR16" i="56" s="1"/>
  <c r="CQ17" i="56"/>
  <c r="CR17" i="56" s="1"/>
  <c r="CQ18" i="56"/>
  <c r="CR18" i="56" s="1"/>
  <c r="CQ19" i="56"/>
  <c r="CR19" i="56" s="1"/>
  <c r="CQ20" i="56"/>
  <c r="CR20" i="56" s="1"/>
  <c r="CQ21" i="56"/>
  <c r="CR21" i="56" s="1"/>
  <c r="CQ22" i="56"/>
  <c r="CR22" i="56" s="1"/>
  <c r="CQ23" i="56"/>
  <c r="CR23" i="56" s="1"/>
  <c r="CQ24" i="56"/>
  <c r="CR24" i="56" s="1"/>
  <c r="CQ25" i="56"/>
  <c r="CR25" i="56" s="1"/>
  <c r="CQ26" i="56"/>
  <c r="CR26" i="56" s="1"/>
  <c r="CQ27" i="56"/>
  <c r="CR27" i="56" s="1"/>
  <c r="CQ28" i="56"/>
  <c r="CR28" i="56" s="1"/>
  <c r="CQ29" i="56"/>
  <c r="CR29" i="56" s="1"/>
  <c r="CQ30" i="56"/>
  <c r="CR30" i="56" s="1"/>
  <c r="CQ31" i="56"/>
  <c r="CR31" i="56" s="1"/>
  <c r="CQ32" i="56"/>
  <c r="CR32" i="56" s="1"/>
  <c r="CQ33" i="56"/>
  <c r="CR33" i="56" s="1"/>
  <c r="CQ34" i="56"/>
  <c r="CR34" i="56" s="1"/>
  <c r="CQ35" i="56"/>
  <c r="CR35" i="56" s="1"/>
  <c r="CQ36" i="56"/>
  <c r="CR36" i="56" s="1"/>
  <c r="CQ37" i="56"/>
  <c r="CR37" i="56" s="1"/>
  <c r="CQ38" i="56"/>
  <c r="CQ39" i="56"/>
  <c r="CQ40" i="56"/>
  <c r="CQ41" i="56"/>
  <c r="CK13" i="56"/>
  <c r="CL13" i="56" s="1"/>
  <c r="CK14" i="56"/>
  <c r="CL14" i="56" s="1"/>
  <c r="CK15" i="56"/>
  <c r="CL15" i="56" s="1"/>
  <c r="CK16" i="56"/>
  <c r="CL16" i="56" s="1"/>
  <c r="CK17" i="56"/>
  <c r="CL17" i="56" s="1"/>
  <c r="CK18" i="56"/>
  <c r="CL18" i="56" s="1"/>
  <c r="CK19" i="56"/>
  <c r="CL19" i="56" s="1"/>
  <c r="CK20" i="56"/>
  <c r="CL20" i="56" s="1"/>
  <c r="CK21" i="56"/>
  <c r="CL21" i="56" s="1"/>
  <c r="CK22" i="56"/>
  <c r="CL22" i="56" s="1"/>
  <c r="CK23" i="56"/>
  <c r="CL23" i="56" s="1"/>
  <c r="CK24" i="56"/>
  <c r="CL24" i="56" s="1"/>
  <c r="CK25" i="56"/>
  <c r="CL25" i="56" s="1"/>
  <c r="CK26" i="56"/>
  <c r="CL26" i="56" s="1"/>
  <c r="CK27" i="56"/>
  <c r="CL27" i="56" s="1"/>
  <c r="CK28" i="56"/>
  <c r="CL28" i="56" s="1"/>
  <c r="CK29" i="56"/>
  <c r="CL29" i="56" s="1"/>
  <c r="CK30" i="56"/>
  <c r="CL30" i="56" s="1"/>
  <c r="CK31" i="56"/>
  <c r="CL31" i="56" s="1"/>
  <c r="CK32" i="56"/>
  <c r="CL32" i="56" s="1"/>
  <c r="CK33" i="56"/>
  <c r="CL33" i="56" s="1"/>
  <c r="CK34" i="56"/>
  <c r="CL34" i="56" s="1"/>
  <c r="CK35" i="56"/>
  <c r="CL35" i="56" s="1"/>
  <c r="CK36" i="56"/>
  <c r="CL36" i="56" s="1"/>
  <c r="CK37" i="56"/>
  <c r="CL37" i="56" s="1"/>
  <c r="CK38" i="56"/>
  <c r="CK39" i="56"/>
  <c r="CK40" i="56"/>
  <c r="CK41" i="56"/>
  <c r="CE13" i="56"/>
  <c r="CF13" i="56" s="1"/>
  <c r="CE14" i="56"/>
  <c r="CF14" i="56" s="1"/>
  <c r="CE15" i="56"/>
  <c r="CF15" i="56" s="1"/>
  <c r="CE16" i="56"/>
  <c r="CF16" i="56" s="1"/>
  <c r="CE17" i="56"/>
  <c r="CF17" i="56" s="1"/>
  <c r="CE18" i="56"/>
  <c r="CF18" i="56" s="1"/>
  <c r="CE19" i="56"/>
  <c r="CF19" i="56" s="1"/>
  <c r="CE20" i="56"/>
  <c r="CF20" i="56" s="1"/>
  <c r="CE21" i="56"/>
  <c r="CF21" i="56" s="1"/>
  <c r="CE22" i="56"/>
  <c r="CF22" i="56" s="1"/>
  <c r="CE23" i="56"/>
  <c r="CF23" i="56" s="1"/>
  <c r="CE24" i="56"/>
  <c r="CF24" i="56" s="1"/>
  <c r="CE25" i="56"/>
  <c r="CF25" i="56" s="1"/>
  <c r="CE26" i="56"/>
  <c r="CF26" i="56" s="1"/>
  <c r="CE27" i="56"/>
  <c r="CF27" i="56" s="1"/>
  <c r="CE28" i="56"/>
  <c r="CF28" i="56" s="1"/>
  <c r="CE29" i="56"/>
  <c r="CF29" i="56" s="1"/>
  <c r="CE30" i="56"/>
  <c r="CF30" i="56" s="1"/>
  <c r="CE31" i="56"/>
  <c r="CF31" i="56" s="1"/>
  <c r="CE32" i="56"/>
  <c r="CF32" i="56" s="1"/>
  <c r="CE33" i="56"/>
  <c r="CF33" i="56" s="1"/>
  <c r="CE34" i="56"/>
  <c r="CF34" i="56" s="1"/>
  <c r="CE35" i="56"/>
  <c r="CF35" i="56" s="1"/>
  <c r="CE36" i="56"/>
  <c r="CF36" i="56" s="1"/>
  <c r="CE37" i="56"/>
  <c r="CF37" i="56" s="1"/>
  <c r="CE38" i="56"/>
  <c r="CE39" i="56"/>
  <c r="CE40" i="56"/>
  <c r="CE41" i="56"/>
  <c r="BY13" i="56"/>
  <c r="BZ13" i="56" s="1"/>
  <c r="BY14" i="56"/>
  <c r="BZ14" i="56" s="1"/>
  <c r="BY15" i="56"/>
  <c r="BZ15" i="56" s="1"/>
  <c r="BY16" i="56"/>
  <c r="BZ16" i="56" s="1"/>
  <c r="BY17" i="56"/>
  <c r="BZ17" i="56" s="1"/>
  <c r="BY18" i="56"/>
  <c r="BZ18" i="56" s="1"/>
  <c r="BY19" i="56"/>
  <c r="BZ19" i="56" s="1"/>
  <c r="BY20" i="56"/>
  <c r="BZ20" i="56" s="1"/>
  <c r="BY21" i="56"/>
  <c r="BZ21" i="56" s="1"/>
  <c r="BY22" i="56"/>
  <c r="BZ22" i="56" s="1"/>
  <c r="BY23" i="56"/>
  <c r="BZ23" i="56" s="1"/>
  <c r="BY24" i="56"/>
  <c r="BZ24" i="56" s="1"/>
  <c r="BY25" i="56"/>
  <c r="BZ25" i="56" s="1"/>
  <c r="BY26" i="56"/>
  <c r="BZ26" i="56" s="1"/>
  <c r="BY27" i="56"/>
  <c r="BZ27" i="56" s="1"/>
  <c r="BY28" i="56"/>
  <c r="BZ28" i="56" s="1"/>
  <c r="BY29" i="56"/>
  <c r="BZ29" i="56" s="1"/>
  <c r="BY30" i="56"/>
  <c r="BZ30" i="56" s="1"/>
  <c r="BY31" i="56"/>
  <c r="BZ31" i="56" s="1"/>
  <c r="BY32" i="56"/>
  <c r="BZ32" i="56" s="1"/>
  <c r="BY33" i="56"/>
  <c r="BZ33" i="56" s="1"/>
  <c r="BY34" i="56"/>
  <c r="BZ34" i="56" s="1"/>
  <c r="BY35" i="56"/>
  <c r="BZ35" i="56" s="1"/>
  <c r="BY36" i="56"/>
  <c r="BZ36" i="56" s="1"/>
  <c r="BY37" i="56"/>
  <c r="BZ37" i="56" s="1"/>
  <c r="BY38" i="56"/>
  <c r="BY39" i="56"/>
  <c r="BY40" i="56"/>
  <c r="BY41" i="56"/>
  <c r="BS38" i="56"/>
  <c r="BS39" i="56"/>
  <c r="BS40" i="56"/>
  <c r="BS41" i="56"/>
  <c r="BS13" i="56"/>
  <c r="BT13" i="56" s="1"/>
  <c r="BS14" i="56"/>
  <c r="BT14" i="56" s="1"/>
  <c r="BS15" i="56"/>
  <c r="BT15" i="56" s="1"/>
  <c r="BS16" i="56"/>
  <c r="BT16" i="56" s="1"/>
  <c r="BS17" i="56"/>
  <c r="BT17" i="56" s="1"/>
  <c r="BS18" i="56"/>
  <c r="BT18" i="56" s="1"/>
  <c r="BS19" i="56"/>
  <c r="BT19" i="56" s="1"/>
  <c r="BS20" i="56"/>
  <c r="BT20" i="56" s="1"/>
  <c r="BS21" i="56"/>
  <c r="BT21" i="56" s="1"/>
  <c r="BS22" i="56"/>
  <c r="BT22" i="56" s="1"/>
  <c r="BS23" i="56"/>
  <c r="BT23" i="56" s="1"/>
  <c r="BS24" i="56"/>
  <c r="BT24" i="56" s="1"/>
  <c r="BS25" i="56"/>
  <c r="BT25" i="56" s="1"/>
  <c r="BS26" i="56"/>
  <c r="BT26" i="56" s="1"/>
  <c r="BS27" i="56"/>
  <c r="BT27" i="56" s="1"/>
  <c r="BS28" i="56"/>
  <c r="BT28" i="56" s="1"/>
  <c r="BS29" i="56"/>
  <c r="BT29" i="56" s="1"/>
  <c r="BS30" i="56"/>
  <c r="BT30" i="56" s="1"/>
  <c r="BS31" i="56"/>
  <c r="BT31" i="56" s="1"/>
  <c r="BS32" i="56"/>
  <c r="BT32" i="56" s="1"/>
  <c r="BS33" i="56"/>
  <c r="BT33" i="56" s="1"/>
  <c r="BS34" i="56"/>
  <c r="BT34" i="56" s="1"/>
  <c r="BS35" i="56"/>
  <c r="BT35" i="56" s="1"/>
  <c r="BS36" i="56"/>
  <c r="BT36" i="56" s="1"/>
  <c r="BS37" i="56"/>
  <c r="BT37" i="56" s="1"/>
  <c r="BM40" i="56"/>
  <c r="BM41" i="56"/>
  <c r="BM13" i="56"/>
  <c r="BN13" i="56" s="1"/>
  <c r="BM14" i="56"/>
  <c r="BN14" i="56" s="1"/>
  <c r="BM15" i="56"/>
  <c r="BN15" i="56" s="1"/>
  <c r="BM16" i="56"/>
  <c r="BN16" i="56" s="1"/>
  <c r="BM17" i="56"/>
  <c r="BN17" i="56" s="1"/>
  <c r="BM18" i="56"/>
  <c r="BN18" i="56" s="1"/>
  <c r="BM19" i="56"/>
  <c r="BN19" i="56" s="1"/>
  <c r="BM20" i="56"/>
  <c r="BN20" i="56" s="1"/>
  <c r="BM21" i="56"/>
  <c r="BN21" i="56" s="1"/>
  <c r="BM22" i="56"/>
  <c r="BN22" i="56" s="1"/>
  <c r="BM23" i="56"/>
  <c r="BN23" i="56" s="1"/>
  <c r="BM24" i="56"/>
  <c r="BN24" i="56" s="1"/>
  <c r="BM25" i="56"/>
  <c r="BN25" i="56" s="1"/>
  <c r="BM26" i="56"/>
  <c r="BN26" i="56" s="1"/>
  <c r="BM27" i="56"/>
  <c r="BN27" i="56" s="1"/>
  <c r="BM28" i="56"/>
  <c r="BN28" i="56" s="1"/>
  <c r="BM29" i="56"/>
  <c r="BN29" i="56" s="1"/>
  <c r="BM30" i="56"/>
  <c r="BN30" i="56" s="1"/>
  <c r="BM31" i="56"/>
  <c r="BN31" i="56" s="1"/>
  <c r="BM32" i="56"/>
  <c r="BN32" i="56" s="1"/>
  <c r="BM33" i="56"/>
  <c r="BN33" i="56" s="1"/>
  <c r="BM34" i="56"/>
  <c r="BN34" i="56" s="1"/>
  <c r="BM35" i="56"/>
  <c r="BN35" i="56" s="1"/>
  <c r="BM36" i="56"/>
  <c r="BN36" i="56" s="1"/>
  <c r="BM37" i="56"/>
  <c r="BN37" i="56" s="1"/>
  <c r="BM38" i="56"/>
  <c r="BM39" i="56"/>
  <c r="BG14" i="56"/>
  <c r="BH14" i="56" s="1"/>
  <c r="BG39" i="56"/>
  <c r="BG40" i="56"/>
  <c r="BG41" i="56"/>
  <c r="BG13" i="56"/>
  <c r="BH13" i="56" s="1"/>
  <c r="BG15" i="56"/>
  <c r="BH15" i="56" s="1"/>
  <c r="BG16" i="56"/>
  <c r="BH16" i="56" s="1"/>
  <c r="BG17" i="56"/>
  <c r="BH17" i="56" s="1"/>
  <c r="BG18" i="56"/>
  <c r="BH18" i="56" s="1"/>
  <c r="BG19" i="56"/>
  <c r="BH19" i="56" s="1"/>
  <c r="BG20" i="56"/>
  <c r="BH20" i="56" s="1"/>
  <c r="BG21" i="56"/>
  <c r="BH21" i="56" s="1"/>
  <c r="BG22" i="56"/>
  <c r="BH22" i="56" s="1"/>
  <c r="BG23" i="56"/>
  <c r="BH23" i="56" s="1"/>
  <c r="BG24" i="56"/>
  <c r="BH24" i="56" s="1"/>
  <c r="BG25" i="56"/>
  <c r="BH25" i="56" s="1"/>
  <c r="BG26" i="56"/>
  <c r="BH26" i="56" s="1"/>
  <c r="BG27" i="56"/>
  <c r="BH27" i="56" s="1"/>
  <c r="BG28" i="56"/>
  <c r="BH28" i="56" s="1"/>
  <c r="BG29" i="56"/>
  <c r="BH29" i="56" s="1"/>
  <c r="BG30" i="56"/>
  <c r="BH30" i="56" s="1"/>
  <c r="BG31" i="56"/>
  <c r="BH31" i="56" s="1"/>
  <c r="BG32" i="56"/>
  <c r="BH32" i="56" s="1"/>
  <c r="BG33" i="56"/>
  <c r="BH33" i="56" s="1"/>
  <c r="BG34" i="56"/>
  <c r="BH34" i="56" s="1"/>
  <c r="BG35" i="56"/>
  <c r="BH35" i="56" s="1"/>
  <c r="BG36" i="56"/>
  <c r="BH36" i="56" s="1"/>
  <c r="BG37" i="56"/>
  <c r="BH37" i="56" s="1"/>
  <c r="BG38" i="56"/>
  <c r="BA40" i="56"/>
  <c r="BA41" i="56"/>
  <c r="BA13" i="56"/>
  <c r="BB13" i="56" s="1"/>
  <c r="BA14" i="56"/>
  <c r="BB14" i="56" s="1"/>
  <c r="BA15" i="56"/>
  <c r="BB15" i="56" s="1"/>
  <c r="BA16" i="56"/>
  <c r="BB16" i="56" s="1"/>
  <c r="BA17" i="56"/>
  <c r="BB17" i="56" s="1"/>
  <c r="BA18" i="56"/>
  <c r="BB18" i="56" s="1"/>
  <c r="BA19" i="56"/>
  <c r="BB19" i="56" s="1"/>
  <c r="BA20" i="56"/>
  <c r="BB20" i="56" s="1"/>
  <c r="BA21" i="56"/>
  <c r="BB21" i="56" s="1"/>
  <c r="BA22" i="56"/>
  <c r="BB22" i="56" s="1"/>
  <c r="BA23" i="56"/>
  <c r="BB23" i="56" s="1"/>
  <c r="BA24" i="56"/>
  <c r="BB24" i="56" s="1"/>
  <c r="BA25" i="56"/>
  <c r="BB25" i="56" s="1"/>
  <c r="BA26" i="56"/>
  <c r="BB26" i="56" s="1"/>
  <c r="BA27" i="56"/>
  <c r="BB27" i="56" s="1"/>
  <c r="BA28" i="56"/>
  <c r="BB28" i="56" s="1"/>
  <c r="BA29" i="56"/>
  <c r="BB29" i="56" s="1"/>
  <c r="BA30" i="56"/>
  <c r="BB30" i="56" s="1"/>
  <c r="BA31" i="56"/>
  <c r="BB31" i="56" s="1"/>
  <c r="BA32" i="56"/>
  <c r="BB32" i="56" s="1"/>
  <c r="BA33" i="56"/>
  <c r="BB33" i="56" s="1"/>
  <c r="BA34" i="56"/>
  <c r="BB34" i="56" s="1"/>
  <c r="BA35" i="56"/>
  <c r="BB35" i="56" s="1"/>
  <c r="BA36" i="56"/>
  <c r="BB36" i="56" s="1"/>
  <c r="BA37" i="56"/>
  <c r="BB37" i="56" s="1"/>
  <c r="BA38" i="56"/>
  <c r="BA39" i="56"/>
  <c r="AU40" i="56"/>
  <c r="AU41" i="56"/>
  <c r="AU13" i="56"/>
  <c r="AV13" i="56" s="1"/>
  <c r="AU14" i="56"/>
  <c r="AV14" i="56" s="1"/>
  <c r="AU15" i="56"/>
  <c r="AV15" i="56" s="1"/>
  <c r="AU16" i="56"/>
  <c r="AV16" i="56" s="1"/>
  <c r="AU17" i="56"/>
  <c r="AV17" i="56" s="1"/>
  <c r="AU18" i="56"/>
  <c r="AV18" i="56" s="1"/>
  <c r="AU19" i="56"/>
  <c r="AV19" i="56" s="1"/>
  <c r="AU20" i="56"/>
  <c r="AV20" i="56" s="1"/>
  <c r="AU21" i="56"/>
  <c r="AV21" i="56" s="1"/>
  <c r="AU22" i="56"/>
  <c r="AV22" i="56" s="1"/>
  <c r="AU23" i="56"/>
  <c r="AV23" i="56" s="1"/>
  <c r="AU24" i="56"/>
  <c r="AV24" i="56" s="1"/>
  <c r="AU25" i="56"/>
  <c r="AV25" i="56" s="1"/>
  <c r="AU26" i="56"/>
  <c r="AV26" i="56" s="1"/>
  <c r="AU27" i="56"/>
  <c r="AV27" i="56" s="1"/>
  <c r="AU28" i="56"/>
  <c r="AV28" i="56" s="1"/>
  <c r="AU29" i="56"/>
  <c r="AV29" i="56" s="1"/>
  <c r="AU30" i="56"/>
  <c r="AV30" i="56" s="1"/>
  <c r="AU31" i="56"/>
  <c r="AV31" i="56" s="1"/>
  <c r="AU32" i="56"/>
  <c r="AV32" i="56" s="1"/>
  <c r="AU33" i="56"/>
  <c r="AV33" i="56" s="1"/>
  <c r="AU34" i="56"/>
  <c r="AV34" i="56" s="1"/>
  <c r="AU35" i="56"/>
  <c r="AV35" i="56" s="1"/>
  <c r="AU36" i="56"/>
  <c r="AV36" i="56" s="1"/>
  <c r="AU37" i="56"/>
  <c r="AV37" i="56" s="1"/>
  <c r="AU38" i="56"/>
  <c r="AU39" i="56"/>
  <c r="AO11" i="56"/>
  <c r="AP11" i="56" s="1"/>
  <c r="AO12" i="56"/>
  <c r="AP12" i="56" s="1"/>
  <c r="AO13" i="56"/>
  <c r="AP13" i="56" s="1"/>
  <c r="AO14" i="56"/>
  <c r="AP14" i="56" s="1"/>
  <c r="AO15" i="56"/>
  <c r="AP15" i="56" s="1"/>
  <c r="AO16" i="56"/>
  <c r="AP16" i="56" s="1"/>
  <c r="AO17" i="56"/>
  <c r="AP17" i="56" s="1"/>
  <c r="AO18" i="56"/>
  <c r="AP18" i="56" s="1"/>
  <c r="AO19" i="56"/>
  <c r="AP19" i="56" s="1"/>
  <c r="AO20" i="56"/>
  <c r="AP20" i="56" s="1"/>
  <c r="AO21" i="56"/>
  <c r="AP21" i="56" s="1"/>
  <c r="AO22" i="56"/>
  <c r="AP22" i="56" s="1"/>
  <c r="AO23" i="56"/>
  <c r="AP23" i="56" s="1"/>
  <c r="AO24" i="56"/>
  <c r="AP24" i="56" s="1"/>
  <c r="AO25" i="56"/>
  <c r="AP25" i="56" s="1"/>
  <c r="AO26" i="56"/>
  <c r="AP26" i="56" s="1"/>
  <c r="AO27" i="56"/>
  <c r="AP27" i="56" s="1"/>
  <c r="AO28" i="56"/>
  <c r="AP28" i="56" s="1"/>
  <c r="AO29" i="56"/>
  <c r="AP29" i="56" s="1"/>
  <c r="AO30" i="56"/>
  <c r="AP30" i="56" s="1"/>
  <c r="AO31" i="56"/>
  <c r="AP31" i="56" s="1"/>
  <c r="AO32" i="56"/>
  <c r="AP32" i="56" s="1"/>
  <c r="AO33" i="56"/>
  <c r="AP33" i="56" s="1"/>
  <c r="AO34" i="56"/>
  <c r="AP34" i="56" s="1"/>
  <c r="AO35" i="56"/>
  <c r="AP35" i="56" s="1"/>
  <c r="AO36" i="56"/>
  <c r="AP36" i="56" s="1"/>
  <c r="AO37" i="56"/>
  <c r="AP37" i="56" s="1"/>
  <c r="AO38" i="56"/>
  <c r="AO39" i="56"/>
  <c r="AO40" i="56"/>
  <c r="AO41" i="56"/>
  <c r="AO10" i="56"/>
  <c r="AP10" i="56" s="1"/>
  <c r="AO9" i="56"/>
  <c r="AP9" i="56" s="1"/>
  <c r="AC9" i="56"/>
  <c r="AD9" i="56" s="1"/>
  <c r="AI9" i="56"/>
  <c r="AJ9" i="56" s="1"/>
  <c r="AI38" i="56"/>
  <c r="AI39" i="56"/>
  <c r="AI40" i="56"/>
  <c r="AI41" i="56"/>
  <c r="AI11" i="56"/>
  <c r="AJ11" i="56" s="1"/>
  <c r="AI12" i="56"/>
  <c r="AJ12" i="56" s="1"/>
  <c r="AI13" i="56"/>
  <c r="AJ13" i="56" s="1"/>
  <c r="AI14" i="56"/>
  <c r="AJ14" i="56" s="1"/>
  <c r="AI15" i="56"/>
  <c r="AJ15" i="56" s="1"/>
  <c r="AI16" i="56"/>
  <c r="AJ16" i="56" s="1"/>
  <c r="AI17" i="56"/>
  <c r="AJ17" i="56" s="1"/>
  <c r="AI18" i="56"/>
  <c r="AJ18" i="56" s="1"/>
  <c r="AI19" i="56"/>
  <c r="AJ19" i="56" s="1"/>
  <c r="AI20" i="56"/>
  <c r="AJ20" i="56" s="1"/>
  <c r="AI21" i="56"/>
  <c r="AJ21" i="56" s="1"/>
  <c r="AI22" i="56"/>
  <c r="AJ22" i="56" s="1"/>
  <c r="AI23" i="56"/>
  <c r="AJ23" i="56" s="1"/>
  <c r="AI24" i="56"/>
  <c r="AJ24" i="56" s="1"/>
  <c r="AI25" i="56"/>
  <c r="AJ25" i="56" s="1"/>
  <c r="AI26" i="56"/>
  <c r="AJ26" i="56" s="1"/>
  <c r="AI27" i="56"/>
  <c r="AJ27" i="56" s="1"/>
  <c r="AI28" i="56"/>
  <c r="AJ28" i="56" s="1"/>
  <c r="AI29" i="56"/>
  <c r="AJ29" i="56" s="1"/>
  <c r="AI30" i="56"/>
  <c r="AJ30" i="56" s="1"/>
  <c r="AI31" i="56"/>
  <c r="AJ31" i="56" s="1"/>
  <c r="AI32" i="56"/>
  <c r="AJ32" i="56" s="1"/>
  <c r="AI33" i="56"/>
  <c r="AJ33" i="56" s="1"/>
  <c r="AI34" i="56"/>
  <c r="AJ34" i="56" s="1"/>
  <c r="AI35" i="56"/>
  <c r="AJ35" i="56" s="1"/>
  <c r="AI36" i="56"/>
  <c r="AJ36" i="56" s="1"/>
  <c r="AI37" i="56"/>
  <c r="AJ37" i="56" s="1"/>
  <c r="AI10" i="56"/>
  <c r="AJ10" i="56" s="1"/>
  <c r="M9" i="60"/>
  <c r="AI9" i="60" s="1"/>
  <c r="N9" i="60"/>
  <c r="AO9" i="60" s="1"/>
  <c r="O9" i="60"/>
  <c r="AU9" i="60" s="1"/>
  <c r="P9" i="60"/>
  <c r="BA9" i="60" s="1"/>
  <c r="Q9" i="60"/>
  <c r="BG9" i="60" s="1"/>
  <c r="R9" i="60"/>
  <c r="BM9" i="60" s="1"/>
  <c r="S9" i="60"/>
  <c r="BS9" i="60" s="1"/>
  <c r="T9" i="60"/>
  <c r="BY9" i="60" s="1"/>
  <c r="U9" i="60"/>
  <c r="CE9" i="60" s="1"/>
  <c r="V9" i="60"/>
  <c r="CK9" i="60" s="1"/>
  <c r="W9" i="60"/>
  <c r="CQ9" i="60" s="1"/>
  <c r="L9" i="60"/>
  <c r="CX33" i="58" l="1"/>
  <c r="CX13" i="58"/>
  <c r="CF13" i="58"/>
  <c r="BS33" i="58"/>
  <c r="BT33" i="58" s="1"/>
  <c r="BA33" i="58"/>
  <c r="BB33" i="58" s="1"/>
  <c r="CK33" i="58"/>
  <c r="CL33" i="58" s="1"/>
  <c r="CQ33" i="58"/>
  <c r="CR33" i="58" s="1"/>
  <c r="AO33" i="58"/>
  <c r="AP33" i="58" s="1"/>
  <c r="BN9" i="60"/>
  <c r="BT9" i="60"/>
  <c r="BH9" i="60"/>
  <c r="BB9" i="60"/>
  <c r="BZ9" i="60"/>
  <c r="CF9" i="60"/>
  <c r="CL9" i="60"/>
  <c r="AJ9" i="60"/>
  <c r="AX9" i="60"/>
  <c r="BV9" i="60"/>
  <c r="CT9" i="60"/>
  <c r="AF9" i="60"/>
  <c r="AR9" i="60"/>
  <c r="AC9" i="60"/>
  <c r="BP9" i="60"/>
  <c r="CN9" i="60"/>
  <c r="AL9" i="60"/>
  <c r="CB9" i="60"/>
  <c r="BJ9" i="60"/>
  <c r="CH9" i="60"/>
  <c r="BD9" i="60"/>
  <c r="AV9" i="60"/>
  <c r="CR9" i="60"/>
  <c r="AP9" i="60"/>
  <c r="AC14" i="56"/>
  <c r="AC15" i="56"/>
  <c r="AC16" i="56"/>
  <c r="AC17" i="56"/>
  <c r="AC18" i="56"/>
  <c r="AC19" i="56"/>
  <c r="AC20" i="56"/>
  <c r="AC21" i="56"/>
  <c r="AC22" i="56"/>
  <c r="AC23" i="56"/>
  <c r="AC24" i="56"/>
  <c r="AC25" i="56"/>
  <c r="AC26" i="56"/>
  <c r="AC27" i="56"/>
  <c r="AC28" i="56"/>
  <c r="AC29" i="56"/>
  <c r="AC30" i="56"/>
  <c r="AC31" i="56"/>
  <c r="AC32" i="56"/>
  <c r="AC33" i="56"/>
  <c r="AC34" i="56"/>
  <c r="AC35" i="56"/>
  <c r="AC36" i="56"/>
  <c r="AC37" i="56"/>
  <c r="AC38" i="56"/>
  <c r="AC39" i="56"/>
  <c r="AC40" i="56"/>
  <c r="AC41" i="56"/>
  <c r="AC13" i="56"/>
  <c r="CQ9" i="56"/>
  <c r="CR9" i="56" s="1"/>
  <c r="CX9" i="60" l="1"/>
  <c r="AD9" i="60"/>
  <c r="CX40" i="56"/>
  <c r="AD36" i="56"/>
  <c r="AD35" i="56"/>
  <c r="AD22" i="56"/>
  <c r="AD26" i="56"/>
  <c r="AD24" i="56"/>
  <c r="AD34" i="56"/>
  <c r="AD17" i="56"/>
  <c r="AD16" i="56"/>
  <c r="AD27" i="56"/>
  <c r="AD37" i="56"/>
  <c r="AD23" i="56"/>
  <c r="AD33" i="56"/>
  <c r="AD21" i="56"/>
  <c r="AD32" i="56"/>
  <c r="AD20" i="56"/>
  <c r="AD15" i="56"/>
  <c r="AD29" i="56"/>
  <c r="AD28" i="56"/>
  <c r="AD14" i="56"/>
  <c r="AD25" i="56"/>
  <c r="AD31" i="56"/>
  <c r="AD19" i="56"/>
  <c r="AD13" i="56"/>
  <c r="AD30" i="56"/>
  <c r="AD18" i="56"/>
  <c r="AB23" i="3"/>
  <c r="AL21" i="44" s="1"/>
  <c r="AB22" i="3"/>
  <c r="AL20" i="44" s="1"/>
  <c r="AB17" i="3"/>
  <c r="AL15" i="44" s="1"/>
  <c r="AB14" i="3"/>
  <c r="AL12" i="44" s="1"/>
  <c r="AB10" i="3"/>
  <c r="AL8" i="44" s="1"/>
  <c r="CY13" i="68"/>
  <c r="CY12" i="68"/>
  <c r="CY11" i="68"/>
  <c r="CY10" i="68"/>
  <c r="CY9" i="68"/>
  <c r="AB7" i="3"/>
  <c r="AL5" i="44" s="1"/>
  <c r="AB12" i="3" l="1"/>
  <c r="AL10" i="44" s="1"/>
  <c r="CX41" i="56"/>
  <c r="CX39" i="56" l="1"/>
  <c r="CX13" i="67"/>
  <c r="CR13" i="67"/>
  <c r="CS13" i="67" s="1"/>
  <c r="CL13" i="67"/>
  <c r="CM13" i="67" s="1"/>
  <c r="CF13" i="67"/>
  <c r="CG13" i="67" s="1"/>
  <c r="BZ13" i="67"/>
  <c r="CA13" i="67" s="1"/>
  <c r="BT13" i="67"/>
  <c r="BU13" i="67" s="1"/>
  <c r="BN13" i="67"/>
  <c r="BO13" i="67" s="1"/>
  <c r="BH13" i="67"/>
  <c r="BI13" i="67" s="1"/>
  <c r="BB13" i="67"/>
  <c r="BC13" i="67" s="1"/>
  <c r="AV13" i="67"/>
  <c r="AW13" i="67" s="1"/>
  <c r="AP13" i="67"/>
  <c r="AQ13" i="67" s="1"/>
  <c r="CX12" i="67"/>
  <c r="CR12" i="67"/>
  <c r="CS12" i="67" s="1"/>
  <c r="CL12" i="67"/>
  <c r="CM12" i="67" s="1"/>
  <c r="CF12" i="67"/>
  <c r="CG12" i="67" s="1"/>
  <c r="BZ12" i="67"/>
  <c r="CA12" i="67" s="1"/>
  <c r="BT12" i="67"/>
  <c r="BU12" i="67" s="1"/>
  <c r="BN12" i="67"/>
  <c r="BO12" i="67" s="1"/>
  <c r="BH12" i="67"/>
  <c r="BI12" i="67" s="1"/>
  <c r="BB12" i="67"/>
  <c r="BC12" i="67" s="1"/>
  <c r="AV12" i="67"/>
  <c r="AW12" i="67" s="1"/>
  <c r="AP12" i="67"/>
  <c r="AQ12" i="67" s="1"/>
  <c r="CX11" i="67"/>
  <c r="CR11" i="67"/>
  <c r="CL11" i="67"/>
  <c r="CF11" i="67"/>
  <c r="BZ11" i="67"/>
  <c r="BT11" i="67"/>
  <c r="BN11" i="67"/>
  <c r="BH11" i="67"/>
  <c r="BB11" i="67"/>
  <c r="AV11" i="67"/>
  <c r="AP11" i="67"/>
  <c r="CX10" i="67"/>
  <c r="CR10" i="67"/>
  <c r="CL10" i="67"/>
  <c r="CF10" i="67"/>
  <c r="BZ10" i="67"/>
  <c r="BT10" i="67"/>
  <c r="BN10" i="67"/>
  <c r="BH10" i="67"/>
  <c r="BB10" i="67"/>
  <c r="AV10" i="67"/>
  <c r="AP10" i="67"/>
  <c r="CY9" i="67"/>
  <c r="CY11" i="66"/>
  <c r="CW13" i="65"/>
  <c r="CE13" i="65"/>
  <c r="CF13" i="65" s="1"/>
  <c r="BY13" i="65"/>
  <c r="BZ13" i="65" s="1"/>
  <c r="BS13" i="65"/>
  <c r="BT13" i="65" s="1"/>
  <c r="BM13" i="65"/>
  <c r="BN13" i="65" s="1"/>
  <c r="BG13" i="65"/>
  <c r="BH13" i="65" s="1"/>
  <c r="BA13" i="65"/>
  <c r="BB13" i="65" s="1"/>
  <c r="AP13" i="65"/>
  <c r="AJ13" i="65"/>
  <c r="AF13" i="65"/>
  <c r="AD13" i="65"/>
  <c r="CW12" i="65"/>
  <c r="CE12" i="65"/>
  <c r="CF12" i="65" s="1"/>
  <c r="BY12" i="65"/>
  <c r="BZ12" i="65" s="1"/>
  <c r="BS12" i="65"/>
  <c r="BT12" i="65" s="1"/>
  <c r="BM12" i="65"/>
  <c r="BN12" i="65" s="1"/>
  <c r="BG12" i="65"/>
  <c r="BH12" i="65" s="1"/>
  <c r="BA12" i="65"/>
  <c r="BB12" i="65" s="1"/>
  <c r="AP12" i="65"/>
  <c r="AJ12" i="65"/>
  <c r="AF12" i="65"/>
  <c r="AD12" i="65"/>
  <c r="CW11" i="65"/>
  <c r="CE11" i="65"/>
  <c r="CF11" i="65" s="1"/>
  <c r="BY11" i="65"/>
  <c r="BZ11" i="65" s="1"/>
  <c r="BS11" i="65"/>
  <c r="BT11" i="65" s="1"/>
  <c r="BM11" i="65"/>
  <c r="BN11" i="65" s="1"/>
  <c r="BG11" i="65"/>
  <c r="BH11" i="65" s="1"/>
  <c r="BA11" i="65"/>
  <c r="BB11" i="65" s="1"/>
  <c r="AP11" i="65"/>
  <c r="AJ11" i="65"/>
  <c r="AF11" i="65"/>
  <c r="AD11" i="65"/>
  <c r="CW10" i="65"/>
  <c r="CE10" i="65"/>
  <c r="CF10" i="65" s="1"/>
  <c r="BY10" i="65"/>
  <c r="BZ10" i="65" s="1"/>
  <c r="BS10" i="65"/>
  <c r="BT10" i="65" s="1"/>
  <c r="BM10" i="65"/>
  <c r="BN10" i="65" s="1"/>
  <c r="BG10" i="65"/>
  <c r="BH10" i="65" s="1"/>
  <c r="BA10" i="65"/>
  <c r="BB10" i="65" s="1"/>
  <c r="AJ10" i="65"/>
  <c r="AF10" i="65"/>
  <c r="AD10" i="65"/>
  <c r="CW9" i="65"/>
  <c r="CE9" i="65"/>
  <c r="CF9" i="65" s="1"/>
  <c r="CF14" i="65" s="1"/>
  <c r="CG14" i="65" s="1"/>
  <c r="BY9" i="65"/>
  <c r="BZ9" i="65" s="1"/>
  <c r="BS9" i="65"/>
  <c r="BT9" i="65" s="1"/>
  <c r="BM9" i="65"/>
  <c r="BN9" i="65" s="1"/>
  <c r="BG9" i="65"/>
  <c r="BH9" i="65" s="1"/>
  <c r="BH14" i="65" s="1"/>
  <c r="BI14" i="65" s="1"/>
  <c r="BA9" i="65"/>
  <c r="BB9" i="65" s="1"/>
  <c r="AP9" i="65"/>
  <c r="AJ9" i="65"/>
  <c r="AD9" i="65"/>
  <c r="AD14" i="65" s="1"/>
  <c r="AE14" i="65" s="1"/>
  <c r="CX13" i="62"/>
  <c r="CX12" i="62"/>
  <c r="CX11" i="62"/>
  <c r="CX10" i="62"/>
  <c r="CW15" i="59"/>
  <c r="CQ15" i="59"/>
  <c r="CK15" i="59"/>
  <c r="CE15" i="59"/>
  <c r="BY15" i="59"/>
  <c r="BS15" i="59"/>
  <c r="BM15" i="59"/>
  <c r="BG15" i="59"/>
  <c r="CW14" i="59"/>
  <c r="CQ14" i="59"/>
  <c r="CK14" i="59"/>
  <c r="CE14" i="59"/>
  <c r="BY14" i="59"/>
  <c r="BS14" i="59"/>
  <c r="BM14" i="59"/>
  <c r="BG14" i="59"/>
  <c r="CW13" i="59"/>
  <c r="CQ13" i="59"/>
  <c r="CK13" i="59"/>
  <c r="CE13" i="59"/>
  <c r="BY13" i="59"/>
  <c r="BS13" i="59"/>
  <c r="BM13" i="59"/>
  <c r="BG13" i="59"/>
  <c r="CW9" i="59"/>
  <c r="CQ9" i="59"/>
  <c r="CK9" i="59"/>
  <c r="CE9" i="59"/>
  <c r="BY9" i="59"/>
  <c r="BS9" i="59"/>
  <c r="BM9" i="59"/>
  <c r="BG9" i="59"/>
  <c r="BA9" i="59"/>
  <c r="CQ12" i="56"/>
  <c r="CR12" i="56" s="1"/>
  <c r="CK12" i="56"/>
  <c r="CL12" i="56" s="1"/>
  <c r="CE12" i="56"/>
  <c r="CF12" i="56" s="1"/>
  <c r="BY12" i="56"/>
  <c r="BZ12" i="56" s="1"/>
  <c r="BS12" i="56"/>
  <c r="BT12" i="56" s="1"/>
  <c r="BM12" i="56"/>
  <c r="BN12" i="56" s="1"/>
  <c r="BG12" i="56"/>
  <c r="BH12" i="56" s="1"/>
  <c r="BA12" i="56"/>
  <c r="BB12" i="56" s="1"/>
  <c r="AU12" i="56"/>
  <c r="AV12" i="56" s="1"/>
  <c r="AC12" i="56"/>
  <c r="CQ11" i="56"/>
  <c r="CR11" i="56" s="1"/>
  <c r="CK11" i="56"/>
  <c r="CL11" i="56" s="1"/>
  <c r="CE11" i="56"/>
  <c r="CF11" i="56" s="1"/>
  <c r="BY11" i="56"/>
  <c r="BZ11" i="56" s="1"/>
  <c r="BS11" i="56"/>
  <c r="BT11" i="56" s="1"/>
  <c r="BM11" i="56"/>
  <c r="BN11" i="56" s="1"/>
  <c r="BG11" i="56"/>
  <c r="BH11" i="56" s="1"/>
  <c r="BA11" i="56"/>
  <c r="BB11" i="56" s="1"/>
  <c r="AU11" i="56"/>
  <c r="AV11" i="56" s="1"/>
  <c r="AC11" i="56"/>
  <c r="CQ10" i="56"/>
  <c r="CR10" i="56" s="1"/>
  <c r="CK10" i="56"/>
  <c r="CL10" i="56" s="1"/>
  <c r="CE10" i="56"/>
  <c r="CF10" i="56" s="1"/>
  <c r="BY10" i="56"/>
  <c r="BZ10" i="56" s="1"/>
  <c r="BS10" i="56"/>
  <c r="BT10" i="56" s="1"/>
  <c r="BM10" i="56"/>
  <c r="BN10" i="56" s="1"/>
  <c r="BG10" i="56"/>
  <c r="BH10" i="56" s="1"/>
  <c r="AU10" i="56"/>
  <c r="AV10" i="56" s="1"/>
  <c r="AC10" i="56"/>
  <c r="CK9" i="56"/>
  <c r="CL9" i="56" s="1"/>
  <c r="CE9" i="56"/>
  <c r="CF9" i="56" s="1"/>
  <c r="BY9" i="56"/>
  <c r="BZ9" i="56" s="1"/>
  <c r="BS9" i="56"/>
  <c r="BT9" i="56" s="1"/>
  <c r="BM9" i="56"/>
  <c r="BN9" i="56" s="1"/>
  <c r="BG9" i="56"/>
  <c r="BH9" i="56" s="1"/>
  <c r="AU9" i="56"/>
  <c r="AV9" i="56" s="1"/>
  <c r="CW13" i="55"/>
  <c r="CW12" i="55"/>
  <c r="CX12" i="55"/>
  <c r="CW11" i="55"/>
  <c r="CX11" i="55"/>
  <c r="CW10" i="55"/>
  <c r="CX10" i="55"/>
  <c r="CX9" i="55"/>
  <c r="CX12" i="54"/>
  <c r="CX11" i="54"/>
  <c r="CX10" i="54"/>
  <c r="CX9" i="54"/>
  <c r="CX13" i="53"/>
  <c r="CX12" i="53"/>
  <c r="CX11" i="53"/>
  <c r="CX10" i="53"/>
  <c r="CX11" i="49"/>
  <c r="CR11" i="49"/>
  <c r="CS11" i="49" s="1"/>
  <c r="CL11" i="49"/>
  <c r="CM11" i="49" s="1"/>
  <c r="CF11" i="49"/>
  <c r="CG11" i="49" s="1"/>
  <c r="BZ11" i="49"/>
  <c r="CA11" i="49" s="1"/>
  <c r="BT11" i="49"/>
  <c r="BU11" i="49" s="1"/>
  <c r="BN11" i="49"/>
  <c r="BO11" i="49" s="1"/>
  <c r="BH11" i="49"/>
  <c r="BI11" i="49" s="1"/>
  <c r="BB11" i="49"/>
  <c r="BC11" i="49" s="1"/>
  <c r="AV11" i="49"/>
  <c r="AW11" i="49" s="1"/>
  <c r="AP11" i="49"/>
  <c r="AQ11" i="49" s="1"/>
  <c r="AJ11" i="49"/>
  <c r="AK11" i="49" s="1"/>
  <c r="AD11" i="49"/>
  <c r="AE11" i="49" s="1"/>
  <c r="CX10" i="49"/>
  <c r="CR10" i="49"/>
  <c r="CS10" i="49" s="1"/>
  <c r="CL10" i="49"/>
  <c r="CM10" i="49" s="1"/>
  <c r="CF10" i="49"/>
  <c r="CG10" i="49" s="1"/>
  <c r="BZ10" i="49"/>
  <c r="CA10" i="49" s="1"/>
  <c r="BT10" i="49"/>
  <c r="BU10" i="49" s="1"/>
  <c r="BN10" i="49"/>
  <c r="BO10" i="49" s="1"/>
  <c r="BH10" i="49"/>
  <c r="BI10" i="49" s="1"/>
  <c r="BB10" i="49"/>
  <c r="BC10" i="49" s="1"/>
  <c r="AV10" i="49"/>
  <c r="AW10" i="49" s="1"/>
  <c r="AP10" i="49"/>
  <c r="AQ10" i="49" s="1"/>
  <c r="AJ10" i="49"/>
  <c r="AK10" i="49" s="1"/>
  <c r="AD10" i="49"/>
  <c r="AE10" i="49" s="1"/>
  <c r="CX9" i="49"/>
  <c r="CR9" i="49"/>
  <c r="CL9" i="49"/>
  <c r="CM9" i="49" s="1"/>
  <c r="CF9" i="49"/>
  <c r="BZ9" i="49"/>
  <c r="BT9" i="49"/>
  <c r="BN9" i="49"/>
  <c r="BH9" i="49"/>
  <c r="BB9" i="49"/>
  <c r="AV9" i="49"/>
  <c r="AP9" i="49"/>
  <c r="AJ9" i="49"/>
  <c r="AD9" i="49"/>
  <c r="CX11" i="48"/>
  <c r="AR11" i="48"/>
  <c r="AO11" i="48"/>
  <c r="AP11" i="48" s="1"/>
  <c r="AL11" i="48"/>
  <c r="AI11" i="48"/>
  <c r="AJ11" i="48" s="1"/>
  <c r="AF11" i="48"/>
  <c r="AC11" i="48"/>
  <c r="AD11" i="48" s="1"/>
  <c r="AR10" i="48"/>
  <c r="AO10" i="48"/>
  <c r="AL10" i="48"/>
  <c r="AI10" i="48"/>
  <c r="AF10" i="48"/>
  <c r="AC10" i="48"/>
  <c r="AJ14" i="65" l="1"/>
  <c r="AK14" i="65" s="1"/>
  <c r="AP14" i="65"/>
  <c r="AQ14" i="65" s="1"/>
  <c r="BT14" i="65"/>
  <c r="BU14" i="65" s="1"/>
  <c r="BN14" i="65"/>
  <c r="BO14" i="65" s="1"/>
  <c r="BB14" i="65"/>
  <c r="BC14" i="65" s="1"/>
  <c r="BZ14" i="65"/>
  <c r="CA14" i="65" s="1"/>
  <c r="AF14" i="65"/>
  <c r="AJ10" i="48"/>
  <c r="AI12" i="48"/>
  <c r="AJ12" i="48" s="1"/>
  <c r="AD10" i="48"/>
  <c r="AC12" i="48"/>
  <c r="AD12" i="48" s="1"/>
  <c r="AP10" i="48"/>
  <c r="AO12" i="48"/>
  <c r="AP12" i="48" s="1"/>
  <c r="AP12" i="49"/>
  <c r="AQ12" i="49" s="1"/>
  <c r="AQ9" i="49"/>
  <c r="BN12" i="49"/>
  <c r="BO12" i="49" s="1"/>
  <c r="BO9" i="49"/>
  <c r="AV12" i="49"/>
  <c r="AW12" i="49" s="1"/>
  <c r="AW9" i="49"/>
  <c r="BT12" i="49"/>
  <c r="BU12" i="49" s="1"/>
  <c r="BU9" i="49"/>
  <c r="CR12" i="49"/>
  <c r="CS12" i="49" s="1"/>
  <c r="CS9" i="49"/>
  <c r="AD12" i="49"/>
  <c r="AE12" i="49" s="1"/>
  <c r="AE9" i="49"/>
  <c r="BB12" i="49"/>
  <c r="BC12" i="49" s="1"/>
  <c r="BC9" i="49"/>
  <c r="BZ12" i="49"/>
  <c r="CA12" i="49" s="1"/>
  <c r="CA9" i="49"/>
  <c r="AJ12" i="49"/>
  <c r="AK12" i="49" s="1"/>
  <c r="AK9" i="49"/>
  <c r="BH12" i="49"/>
  <c r="BI12" i="49" s="1"/>
  <c r="BI9" i="49"/>
  <c r="CF12" i="49"/>
  <c r="CG12" i="49" s="1"/>
  <c r="CG9" i="49"/>
  <c r="AQ11" i="67"/>
  <c r="BO11" i="67"/>
  <c r="CM11" i="67"/>
  <c r="BC11" i="67"/>
  <c r="CA11" i="67"/>
  <c r="BI11" i="67"/>
  <c r="CG11" i="67"/>
  <c r="AW11" i="67"/>
  <c r="BU11" i="67"/>
  <c r="CS11" i="67"/>
  <c r="CY12" i="67"/>
  <c r="CY10" i="67"/>
  <c r="CY11" i="67"/>
  <c r="CY13" i="67"/>
  <c r="CX14" i="67"/>
  <c r="CY9" i="66"/>
  <c r="CY10" i="66"/>
  <c r="CY11" i="49"/>
  <c r="CX10" i="48"/>
  <c r="CX9" i="48"/>
  <c r="CX10" i="65"/>
  <c r="CX11" i="65"/>
  <c r="CX12" i="65"/>
  <c r="CX9" i="65"/>
  <c r="CX13" i="65"/>
  <c r="CX13" i="55"/>
  <c r="BA16" i="59"/>
  <c r="BB16" i="59" s="1"/>
  <c r="AU16" i="59"/>
  <c r="BY16" i="59"/>
  <c r="BZ16" i="59" s="1"/>
  <c r="CW16" i="59"/>
  <c r="CX15" i="59"/>
  <c r="BM16" i="59"/>
  <c r="BN16" i="59" s="1"/>
  <c r="AO16" i="59"/>
  <c r="AP16" i="59" s="1"/>
  <c r="CX9" i="59"/>
  <c r="CX13" i="59"/>
  <c r="CK16" i="59"/>
  <c r="CL16" i="59" s="1"/>
  <c r="BS16" i="59"/>
  <c r="BT16" i="59" s="1"/>
  <c r="CQ16" i="59"/>
  <c r="CR16" i="59" s="1"/>
  <c r="CX14" i="59"/>
  <c r="CX38" i="56"/>
  <c r="CX31" i="56"/>
  <c r="CX21" i="56"/>
  <c r="AD10" i="56"/>
  <c r="AD11" i="56"/>
  <c r="AD12" i="56"/>
  <c r="CX9" i="56"/>
  <c r="CY14" i="67"/>
  <c r="AB11" i="3" s="1"/>
  <c r="AL9" i="44" s="1"/>
  <c r="AB21" i="3"/>
  <c r="AL19" i="44" s="1"/>
  <c r="CY10" i="49"/>
  <c r="CY9" i="49"/>
  <c r="CX14" i="62"/>
  <c r="AB24" i="3" s="1"/>
  <c r="AL22" i="44" s="1"/>
  <c r="AB20" i="3"/>
  <c r="AL18" i="44" s="1"/>
  <c r="CX16" i="59"/>
  <c r="AB19" i="3" s="1"/>
  <c r="AL17" i="44" s="1"/>
  <c r="AI16" i="59"/>
  <c r="AJ16" i="59" s="1"/>
  <c r="BG16" i="59"/>
  <c r="BH16" i="59" s="1"/>
  <c r="CE16" i="59"/>
  <c r="CF16" i="59" s="1"/>
  <c r="AB18" i="3"/>
  <c r="AL16" i="44" s="1"/>
  <c r="CX14" i="55"/>
  <c r="AB16" i="3" s="1"/>
  <c r="AL14" i="44" s="1"/>
  <c r="CW14" i="55"/>
  <c r="CY12" i="49"/>
  <c r="AB8" i="3" s="1"/>
  <c r="AL6" i="44" s="1"/>
  <c r="CX12" i="48"/>
  <c r="AB5" i="3"/>
  <c r="AL3" i="44" s="1"/>
  <c r="AG14" i="65" l="1"/>
  <c r="CY14" i="65" s="1"/>
  <c r="CX14" i="65"/>
  <c r="CX14" i="53"/>
  <c r="AB13" i="3" s="1"/>
  <c r="AL11" i="44" s="1"/>
  <c r="CX15" i="53"/>
  <c r="CX20" i="56"/>
  <c r="CX15" i="56"/>
  <c r="CX28" i="56"/>
  <c r="CX29" i="56"/>
  <c r="CX30" i="56"/>
  <c r="CX23" i="56" l="1"/>
  <c r="CX17" i="56"/>
  <c r="CX13" i="56"/>
  <c r="AB15" i="3" s="1"/>
  <c r="AL13" i="44" s="1"/>
  <c r="CX35" i="56"/>
  <c r="CX16" i="56"/>
  <c r="CX34" i="56"/>
  <c r="CX24" i="56"/>
  <c r="CX32" i="56"/>
  <c r="CX33" i="56"/>
  <c r="CX26" i="56"/>
  <c r="CX27" i="56"/>
  <c r="CX22" i="56"/>
  <c r="CX18" i="56"/>
  <c r="CX19" i="56"/>
  <c r="CX37" i="56"/>
  <c r="CX36" i="56"/>
  <c r="B4" i="44"/>
  <c r="C4" i="44"/>
  <c r="D4" i="44"/>
  <c r="E4" i="44"/>
  <c r="F4" i="44"/>
  <c r="G4" i="44"/>
  <c r="H4" i="44"/>
  <c r="I4" i="44"/>
  <c r="J4" i="44"/>
  <c r="K4" i="44"/>
  <c r="L4" i="44"/>
  <c r="M4" i="44"/>
  <c r="N4" i="44"/>
  <c r="O4" i="44"/>
  <c r="P4" i="44"/>
  <c r="Q4" i="44"/>
  <c r="R4" i="44"/>
  <c r="S4" i="44"/>
  <c r="T4" i="44"/>
  <c r="U4" i="44"/>
  <c r="V4" i="44"/>
  <c r="W4" i="44"/>
  <c r="X4" i="44"/>
  <c r="Y4" i="44"/>
  <c r="B5" i="44"/>
  <c r="C5" i="44"/>
  <c r="D5" i="44"/>
  <c r="E5" i="44"/>
  <c r="F5" i="44"/>
  <c r="G5" i="44"/>
  <c r="H5" i="44"/>
  <c r="I5" i="44"/>
  <c r="J5" i="44"/>
  <c r="K5" i="44"/>
  <c r="L5" i="44"/>
  <c r="M5" i="44"/>
  <c r="N5" i="44"/>
  <c r="O5" i="44"/>
  <c r="P5" i="44"/>
  <c r="Q5" i="44"/>
  <c r="R5" i="44"/>
  <c r="S5" i="44"/>
  <c r="T5" i="44"/>
  <c r="U5" i="44"/>
  <c r="V5" i="44"/>
  <c r="W5" i="44"/>
  <c r="X5" i="44"/>
  <c r="Y5" i="44"/>
  <c r="B6" i="44"/>
  <c r="C6" i="44"/>
  <c r="D6" i="44"/>
  <c r="E6" i="44"/>
  <c r="F6" i="44"/>
  <c r="H6" i="44"/>
  <c r="I6" i="44"/>
  <c r="J6" i="44"/>
  <c r="K6" i="44"/>
  <c r="L6" i="44"/>
  <c r="M6" i="44"/>
  <c r="N6" i="44"/>
  <c r="O6" i="44"/>
  <c r="P6" i="44"/>
  <c r="Q6" i="44"/>
  <c r="R6" i="44"/>
  <c r="S6" i="44"/>
  <c r="T6" i="44"/>
  <c r="U6" i="44"/>
  <c r="V6" i="44"/>
  <c r="W6" i="44"/>
  <c r="X6" i="44"/>
  <c r="Y6" i="44"/>
  <c r="B7" i="44"/>
  <c r="C7" i="44"/>
  <c r="D7" i="44"/>
  <c r="E7" i="44"/>
  <c r="F7" i="44"/>
  <c r="G7" i="44"/>
  <c r="H7" i="44"/>
  <c r="I7" i="44"/>
  <c r="J7" i="44"/>
  <c r="K7" i="44"/>
  <c r="L7" i="44"/>
  <c r="M7" i="44"/>
  <c r="N7" i="44"/>
  <c r="O7" i="44"/>
  <c r="P7" i="44"/>
  <c r="Q7" i="44"/>
  <c r="R7" i="44"/>
  <c r="S7" i="44"/>
  <c r="T7" i="44"/>
  <c r="U7" i="44"/>
  <c r="V7" i="44"/>
  <c r="W7" i="44"/>
  <c r="X7" i="44"/>
  <c r="Y7" i="44"/>
  <c r="AI7" i="44" s="1"/>
  <c r="B8" i="44"/>
  <c r="C8" i="44"/>
  <c r="D8" i="44"/>
  <c r="E8" i="44"/>
  <c r="F8" i="44"/>
  <c r="G8" i="44"/>
  <c r="H8" i="44"/>
  <c r="I8" i="44"/>
  <c r="J8" i="44"/>
  <c r="K8" i="44"/>
  <c r="L8" i="44"/>
  <c r="M8" i="44"/>
  <c r="N8" i="44"/>
  <c r="O8" i="44"/>
  <c r="P8" i="44"/>
  <c r="Q8" i="44"/>
  <c r="R8" i="44"/>
  <c r="S8" i="44"/>
  <c r="T8" i="44"/>
  <c r="U8" i="44"/>
  <c r="V8" i="44"/>
  <c r="W8" i="44"/>
  <c r="X8" i="44"/>
  <c r="Y8" i="44"/>
  <c r="AI8" i="44" s="1"/>
  <c r="B9" i="44"/>
  <c r="C9" i="44"/>
  <c r="D9" i="44"/>
  <c r="E9" i="44"/>
  <c r="F9" i="44"/>
  <c r="G9" i="44"/>
  <c r="H9" i="44"/>
  <c r="I9" i="44"/>
  <c r="J9" i="44"/>
  <c r="K9" i="44"/>
  <c r="L9" i="44"/>
  <c r="M9" i="44"/>
  <c r="N9" i="44"/>
  <c r="O9" i="44"/>
  <c r="P9" i="44"/>
  <c r="Q9" i="44"/>
  <c r="R9" i="44"/>
  <c r="S9" i="44"/>
  <c r="T9" i="44"/>
  <c r="U9" i="44"/>
  <c r="V9" i="44"/>
  <c r="W9" i="44"/>
  <c r="X9" i="44"/>
  <c r="Y9" i="44"/>
  <c r="AI9" i="44" s="1"/>
  <c r="B10" i="44"/>
  <c r="C10" i="44"/>
  <c r="D10" i="44"/>
  <c r="E10" i="44"/>
  <c r="F10" i="44"/>
  <c r="G10" i="44"/>
  <c r="H10" i="44"/>
  <c r="I10" i="44"/>
  <c r="J10" i="44"/>
  <c r="K10" i="44"/>
  <c r="L10" i="44"/>
  <c r="M10" i="44"/>
  <c r="N10" i="44"/>
  <c r="O10" i="44"/>
  <c r="P10" i="44"/>
  <c r="Q10" i="44"/>
  <c r="R10" i="44"/>
  <c r="S10" i="44"/>
  <c r="T10" i="44"/>
  <c r="U10" i="44"/>
  <c r="V10" i="44"/>
  <c r="W10" i="44"/>
  <c r="X10" i="44"/>
  <c r="Y10" i="44"/>
  <c r="AI10" i="44" s="1"/>
  <c r="B11" i="44"/>
  <c r="C11" i="44"/>
  <c r="D11" i="44"/>
  <c r="E11" i="44"/>
  <c r="F11" i="44"/>
  <c r="G11" i="44"/>
  <c r="H11" i="44"/>
  <c r="I11" i="44"/>
  <c r="J11" i="44"/>
  <c r="K11" i="44"/>
  <c r="L11" i="44"/>
  <c r="M11" i="44"/>
  <c r="N11" i="44"/>
  <c r="O11" i="44"/>
  <c r="P11" i="44"/>
  <c r="Q11" i="44"/>
  <c r="R11" i="44"/>
  <c r="S11" i="44"/>
  <c r="T11" i="44"/>
  <c r="U11" i="44"/>
  <c r="V11" i="44"/>
  <c r="W11" i="44"/>
  <c r="X11" i="44"/>
  <c r="Y11" i="44"/>
  <c r="B12" i="44"/>
  <c r="C12" i="44"/>
  <c r="D12" i="44"/>
  <c r="E12" i="44"/>
  <c r="F12" i="44"/>
  <c r="G12" i="44"/>
  <c r="H12" i="44"/>
  <c r="I12" i="44"/>
  <c r="J12" i="44"/>
  <c r="K12" i="44"/>
  <c r="L12" i="44"/>
  <c r="M12" i="44"/>
  <c r="N12" i="44"/>
  <c r="O12" i="44"/>
  <c r="P12" i="44"/>
  <c r="Q12" i="44"/>
  <c r="R12" i="44"/>
  <c r="S12" i="44"/>
  <c r="T12" i="44"/>
  <c r="U12" i="44"/>
  <c r="V12" i="44"/>
  <c r="W12" i="44"/>
  <c r="X12" i="44"/>
  <c r="Y12" i="44"/>
  <c r="AI12" i="44" s="1"/>
  <c r="B13" i="44"/>
  <c r="C13" i="44"/>
  <c r="D13" i="44"/>
  <c r="E13" i="44"/>
  <c r="F13" i="44"/>
  <c r="G13" i="44"/>
  <c r="H13" i="44"/>
  <c r="I13" i="44"/>
  <c r="J13" i="44"/>
  <c r="K13" i="44"/>
  <c r="L13" i="44"/>
  <c r="M13" i="44"/>
  <c r="N13" i="44"/>
  <c r="O13" i="44"/>
  <c r="P13" i="44"/>
  <c r="Q13" i="44"/>
  <c r="R13" i="44"/>
  <c r="S13" i="44"/>
  <c r="T13" i="44"/>
  <c r="U13" i="44"/>
  <c r="V13" i="44"/>
  <c r="W13" i="44"/>
  <c r="X13" i="44"/>
  <c r="Y13" i="44"/>
  <c r="AI13" i="44" s="1"/>
  <c r="B14" i="44"/>
  <c r="C14" i="44"/>
  <c r="D14" i="44"/>
  <c r="E14" i="44"/>
  <c r="F14" i="44"/>
  <c r="G14" i="44"/>
  <c r="H14" i="44"/>
  <c r="I14" i="44"/>
  <c r="J14" i="44"/>
  <c r="K14" i="44"/>
  <c r="L14" i="44"/>
  <c r="M14" i="44"/>
  <c r="N14" i="44"/>
  <c r="O14" i="44"/>
  <c r="P14" i="44"/>
  <c r="Q14" i="44"/>
  <c r="R14" i="44"/>
  <c r="S14" i="44"/>
  <c r="T14" i="44"/>
  <c r="U14" i="44"/>
  <c r="V14" i="44"/>
  <c r="W14" i="44"/>
  <c r="X14" i="44"/>
  <c r="Y14" i="44"/>
  <c r="AI14" i="44" s="1"/>
  <c r="B15" i="44"/>
  <c r="C15" i="44"/>
  <c r="D15" i="44"/>
  <c r="E15" i="44"/>
  <c r="F15" i="44"/>
  <c r="G15" i="44"/>
  <c r="H15" i="44"/>
  <c r="I15" i="44"/>
  <c r="J15" i="44"/>
  <c r="K15" i="44"/>
  <c r="L15" i="44"/>
  <c r="M15" i="44"/>
  <c r="N15" i="44"/>
  <c r="O15" i="44"/>
  <c r="P15" i="44"/>
  <c r="Q15" i="44"/>
  <c r="R15" i="44"/>
  <c r="S15" i="44"/>
  <c r="T15" i="44"/>
  <c r="U15" i="44"/>
  <c r="V15" i="44"/>
  <c r="W15" i="44"/>
  <c r="X15" i="44"/>
  <c r="Y15" i="44"/>
  <c r="AI15" i="44" s="1"/>
  <c r="B16" i="44"/>
  <c r="C16" i="44"/>
  <c r="D16" i="44"/>
  <c r="E16" i="44"/>
  <c r="F16" i="44"/>
  <c r="G16" i="44"/>
  <c r="H16" i="44"/>
  <c r="I16" i="44"/>
  <c r="J16" i="44"/>
  <c r="K16" i="44"/>
  <c r="L16" i="44"/>
  <c r="M16" i="44"/>
  <c r="N16" i="44"/>
  <c r="O16" i="44"/>
  <c r="P16" i="44"/>
  <c r="Q16" i="44"/>
  <c r="R16" i="44"/>
  <c r="S16" i="44"/>
  <c r="T16" i="44"/>
  <c r="U16" i="44"/>
  <c r="V16" i="44"/>
  <c r="W16" i="44"/>
  <c r="X16" i="44"/>
  <c r="Y16" i="44"/>
  <c r="AI16" i="44" s="1"/>
  <c r="B17" i="44"/>
  <c r="C17" i="44"/>
  <c r="D17" i="44"/>
  <c r="E17" i="44"/>
  <c r="F17" i="44"/>
  <c r="G17" i="44"/>
  <c r="H17" i="44"/>
  <c r="I17" i="44"/>
  <c r="J17" i="44"/>
  <c r="K17" i="44"/>
  <c r="L17" i="44"/>
  <c r="M17" i="44"/>
  <c r="N17" i="44"/>
  <c r="O17" i="44"/>
  <c r="P17" i="44"/>
  <c r="Q17" i="44"/>
  <c r="R17" i="44"/>
  <c r="S17" i="44"/>
  <c r="T17" i="44"/>
  <c r="U17" i="44"/>
  <c r="V17" i="44"/>
  <c r="W17" i="44"/>
  <c r="X17" i="44"/>
  <c r="Y17" i="44"/>
  <c r="AI17" i="44" s="1"/>
  <c r="B18" i="44"/>
  <c r="C18" i="44"/>
  <c r="D18" i="44"/>
  <c r="E18" i="44"/>
  <c r="F18" i="44"/>
  <c r="G18" i="44"/>
  <c r="H18" i="44"/>
  <c r="I18" i="44"/>
  <c r="J18" i="44"/>
  <c r="K18" i="44"/>
  <c r="L18" i="44"/>
  <c r="M18" i="44"/>
  <c r="N18" i="44"/>
  <c r="O18" i="44"/>
  <c r="P18" i="44"/>
  <c r="Q18" i="44"/>
  <c r="R18" i="44"/>
  <c r="S18" i="44"/>
  <c r="T18" i="44"/>
  <c r="U18" i="44"/>
  <c r="V18" i="44"/>
  <c r="W18" i="44"/>
  <c r="X18" i="44"/>
  <c r="Y18" i="44"/>
  <c r="AI18" i="44" s="1"/>
  <c r="B19" i="44"/>
  <c r="C19" i="44"/>
  <c r="D19" i="44"/>
  <c r="E19" i="44"/>
  <c r="F19" i="44"/>
  <c r="G19" i="44"/>
  <c r="H19" i="44"/>
  <c r="I19" i="44"/>
  <c r="J19" i="44"/>
  <c r="K19" i="44"/>
  <c r="L19" i="44"/>
  <c r="M19" i="44"/>
  <c r="N19" i="44"/>
  <c r="O19" i="44"/>
  <c r="P19" i="44"/>
  <c r="Q19" i="44"/>
  <c r="R19" i="44"/>
  <c r="S19" i="44"/>
  <c r="T19" i="44"/>
  <c r="U19" i="44"/>
  <c r="V19" i="44"/>
  <c r="W19" i="44"/>
  <c r="X19" i="44"/>
  <c r="Y19" i="44"/>
  <c r="AI19" i="44" s="1"/>
  <c r="B20" i="44"/>
  <c r="C20" i="44"/>
  <c r="D20" i="44"/>
  <c r="E20" i="44"/>
  <c r="F20" i="44"/>
  <c r="G20" i="44"/>
  <c r="H20" i="44"/>
  <c r="I20" i="44"/>
  <c r="J20" i="44"/>
  <c r="K20" i="44"/>
  <c r="L20" i="44"/>
  <c r="M20" i="44"/>
  <c r="N20" i="44"/>
  <c r="O20" i="44"/>
  <c r="P20" i="44"/>
  <c r="Q20" i="44"/>
  <c r="R20" i="44"/>
  <c r="S20" i="44"/>
  <c r="T20" i="44"/>
  <c r="U20" i="44"/>
  <c r="V20" i="44"/>
  <c r="W20" i="44"/>
  <c r="X20" i="44"/>
  <c r="Y20" i="44"/>
  <c r="AI20" i="44" s="1"/>
  <c r="B21" i="44"/>
  <c r="C21" i="44"/>
  <c r="D21" i="44"/>
  <c r="E21" i="44"/>
  <c r="F21" i="44"/>
  <c r="G21" i="44"/>
  <c r="H21" i="44"/>
  <c r="I21" i="44"/>
  <c r="J21" i="44"/>
  <c r="K21" i="44"/>
  <c r="L21" i="44"/>
  <c r="M21" i="44"/>
  <c r="N21" i="44"/>
  <c r="O21" i="44"/>
  <c r="P21" i="44"/>
  <c r="Q21" i="44"/>
  <c r="R21" i="44"/>
  <c r="S21" i="44"/>
  <c r="T21" i="44"/>
  <c r="U21" i="44"/>
  <c r="V21" i="44"/>
  <c r="W21" i="44"/>
  <c r="X21" i="44"/>
  <c r="Y21" i="44"/>
  <c r="AI21" i="44" s="1"/>
  <c r="B22" i="44"/>
  <c r="C22" i="44"/>
  <c r="D22" i="44"/>
  <c r="E22" i="44"/>
  <c r="F22" i="44"/>
  <c r="G22" i="44"/>
  <c r="H22" i="44"/>
  <c r="I22" i="44"/>
  <c r="J22" i="44"/>
  <c r="K22" i="44"/>
  <c r="L22" i="44"/>
  <c r="M22" i="44"/>
  <c r="N22" i="44"/>
  <c r="O22" i="44"/>
  <c r="P22" i="44"/>
  <c r="Q22" i="44"/>
  <c r="R22" i="44"/>
  <c r="S22" i="44"/>
  <c r="T22" i="44"/>
  <c r="U22" i="44"/>
  <c r="V22" i="44"/>
  <c r="W22" i="44"/>
  <c r="X22" i="44"/>
  <c r="Y22" i="44"/>
  <c r="AI22" i="44" s="1"/>
  <c r="Y3" i="44"/>
  <c r="C3" i="44"/>
  <c r="D3" i="44"/>
  <c r="E3" i="44"/>
  <c r="F3" i="44"/>
  <c r="G3" i="44"/>
  <c r="H3" i="44"/>
  <c r="I3" i="44"/>
  <c r="J3" i="44"/>
  <c r="K3" i="44"/>
  <c r="L3" i="44"/>
  <c r="M3" i="44"/>
  <c r="N3" i="44"/>
  <c r="O3" i="44"/>
  <c r="P3" i="44"/>
  <c r="Q3" i="44"/>
  <c r="R3" i="44"/>
  <c r="S3" i="44"/>
  <c r="T3" i="44"/>
  <c r="U3" i="44"/>
  <c r="V3" i="44"/>
  <c r="W3" i="44"/>
  <c r="X3" i="44"/>
  <c r="B3" i="44"/>
  <c r="CX14" i="56" l="1"/>
  <c r="CX25" i="56"/>
  <c r="AC3" i="44"/>
  <c r="AC22" i="44"/>
  <c r="AC21" i="44"/>
  <c r="AC20" i="44"/>
  <c r="AC19" i="44"/>
  <c r="AC18" i="44"/>
  <c r="AC17" i="44"/>
  <c r="AC16" i="44"/>
  <c r="AC15" i="44"/>
  <c r="AC14" i="44"/>
  <c r="AC13" i="44"/>
  <c r="AC12" i="44"/>
  <c r="AI11" i="44"/>
  <c r="AC11" i="44"/>
  <c r="AC10" i="44"/>
  <c r="AC9" i="44"/>
  <c r="AF3" i="44"/>
  <c r="Z3" i="44"/>
  <c r="AF22" i="44"/>
  <c r="Z22" i="44"/>
  <c r="AF21" i="44"/>
  <c r="Z21" i="44"/>
  <c r="AF20" i="44"/>
  <c r="Z20" i="44"/>
  <c r="AF19" i="44"/>
  <c r="Z19" i="44"/>
  <c r="AF18" i="44"/>
  <c r="Z18" i="44"/>
  <c r="AF17" i="44"/>
  <c r="Z17" i="44"/>
  <c r="AF16" i="44"/>
  <c r="Z16" i="44"/>
  <c r="AF15" i="44"/>
  <c r="Z15" i="44"/>
  <c r="AF14" i="44"/>
  <c r="Z14" i="44"/>
  <c r="AF13" i="44"/>
  <c r="Z13" i="44"/>
  <c r="AF12" i="44"/>
  <c r="Z12" i="44"/>
  <c r="AI3" i="44"/>
  <c r="AC8" i="44"/>
  <c r="AC7" i="44"/>
  <c r="AI6" i="44"/>
  <c r="AC6" i="44"/>
  <c r="AI5" i="44"/>
  <c r="AC5" i="44"/>
  <c r="AI4" i="44"/>
  <c r="AC4" i="44"/>
  <c r="AF11" i="44"/>
  <c r="Z11" i="44"/>
  <c r="AF10" i="44"/>
  <c r="Z10" i="44"/>
  <c r="AF9" i="44"/>
  <c r="Z9" i="44"/>
  <c r="AF8" i="44"/>
  <c r="Z8" i="44"/>
  <c r="AF7" i="44"/>
  <c r="Z7" i="44"/>
  <c r="AF6" i="44"/>
  <c r="Z6" i="44"/>
  <c r="AF5" i="44"/>
  <c r="Z5" i="44"/>
  <c r="AF4" i="44"/>
  <c r="Z4" i="44"/>
  <c r="CS22" i="42" l="1"/>
  <c r="CR22" i="42"/>
  <c r="CP22" i="42"/>
  <c r="CK22" i="42"/>
  <c r="CJ22" i="42"/>
  <c r="CH22" i="42"/>
  <c r="CC22" i="42"/>
  <c r="CD22" i="42" s="1"/>
  <c r="CB22" i="42"/>
  <c r="BZ22" i="42"/>
  <c r="BU22" i="42"/>
  <c r="BV22" i="42" s="1"/>
  <c r="BT22" i="42"/>
  <c r="BR22" i="42"/>
  <c r="BM22" i="42"/>
  <c r="BL22" i="42"/>
  <c r="BJ22" i="42"/>
  <c r="BE22" i="42"/>
  <c r="BD22" i="42"/>
  <c r="BB22" i="42"/>
  <c r="AW22" i="42"/>
  <c r="AX22" i="42" s="1"/>
  <c r="AV22" i="42"/>
  <c r="AT22" i="42"/>
  <c r="AO22" i="42"/>
  <c r="AP22" i="42" s="1"/>
  <c r="AN22" i="42"/>
  <c r="AL22" i="42"/>
  <c r="AG22" i="42"/>
  <c r="AH22" i="42" s="1"/>
  <c r="AF22" i="42"/>
  <c r="AD22" i="42"/>
  <c r="Y22" i="42"/>
  <c r="X22" i="42"/>
  <c r="V22" i="42"/>
  <c r="AA22" i="42" s="1"/>
  <c r="R22" i="42"/>
  <c r="Q22" i="42"/>
  <c r="S22" i="42" s="1"/>
  <c r="N22" i="42"/>
  <c r="J22" i="42"/>
  <c r="I22" i="42"/>
  <c r="F22" i="42"/>
  <c r="CU22" i="42" s="1"/>
  <c r="E22" i="42"/>
  <c r="CX11" i="56" l="1"/>
  <c r="CL22" i="42"/>
  <c r="Z22" i="42"/>
  <c r="AQ22" i="42"/>
  <c r="K22" i="42"/>
  <c r="BN22" i="42"/>
  <c r="CE22" i="42"/>
  <c r="BF22" i="42"/>
  <c r="CT22" i="42"/>
  <c r="BO22" i="42"/>
  <c r="AY22" i="42"/>
  <c r="BG22" i="42"/>
  <c r="CM22" i="42"/>
  <c r="AI22" i="42"/>
  <c r="BW22" i="42"/>
  <c r="CX10" i="56" l="1"/>
  <c r="CX12" i="56"/>
  <c r="AB6" i="3"/>
  <c r="AL4" i="44" s="1"/>
  <c r="AC20" i="3" l="1"/>
  <c r="AC21" i="3" l="1"/>
  <c r="AC23" i="3" l="1"/>
  <c r="AC18" i="3"/>
  <c r="AC24" i="3"/>
  <c r="AC12" i="3"/>
  <c r="AC13" i="3"/>
  <c r="AC14" i="3"/>
  <c r="AC15" i="3"/>
  <c r="AC16" i="3"/>
  <c r="AC17" i="3"/>
  <c r="AC22" i="3"/>
  <c r="AC11" i="3"/>
  <c r="AC10" i="3"/>
  <c r="AC9" i="3"/>
  <c r="AC7" i="3"/>
  <c r="AC8" i="3"/>
  <c r="AC19" i="3"/>
  <c r="AC5" i="3" l="1"/>
  <c r="CX9" i="64"/>
  <c r="CX10" i="64"/>
  <c r="CW9" i="64"/>
  <c r="CW10" i="64"/>
  <c r="AB9" i="3"/>
  <c r="AL7"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Patricia Rodriguez Junco</author>
    <author>Personal</author>
  </authors>
  <commentList>
    <comment ref="C4" authorId="0" shapeId="0" xr:uid="{0FBBC546-2454-4A98-AB29-EB9D17C76D5A}">
      <text>
        <r>
          <rPr>
            <sz val="9"/>
            <color indexed="81"/>
            <rFont val="Tahoma"/>
            <family val="2"/>
          </rPr>
          <t xml:space="preserve">Corresponde al proceso que lidera la formulación y seguimiento del plan dentro de la subdirección responsable (ejemplo. Talento Humano, Direccionamiento estratégico, entre otros)
</t>
        </r>
      </text>
    </comment>
    <comment ref="AC6" authorId="1" shapeId="0" xr:uid="{7FEEEDB2-4B57-4DCA-BF04-6DAF3F3FFEB1}">
      <text>
        <r>
          <rPr>
            <b/>
            <sz val="9"/>
            <color indexed="81"/>
            <rFont val="Tahoma"/>
            <family val="2"/>
          </rPr>
          <t>Personal:</t>
        </r>
        <r>
          <rPr>
            <sz val="9"/>
            <color indexed="81"/>
            <rFont val="Tahoma"/>
            <family val="2"/>
          </rPr>
          <t xml:space="preserve">
El diligenciamiento  se debe realizar de manera manual , cada mes ya que varia la versión final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J18</author>
    <author>tc={AEF6C01E-C821-4C6A-90E8-210DAEC54362}</author>
  </authors>
  <commentList>
    <comment ref="H3" authorId="0" shapeId="0" xr:uid="{F8300873-E8C7-4B34-A806-17695EB2EA63}">
      <text>
        <r>
          <rPr>
            <b/>
            <sz val="9"/>
            <color indexed="81"/>
            <rFont val="Tahoma"/>
            <family val="2"/>
          </rPr>
          <t>Numero de actividades en valor absoluto</t>
        </r>
      </text>
    </comment>
    <comment ref="I3" authorId="0" shapeId="0" xr:uid="{1A92D304-D744-47C2-A65F-E1A9291AAC9F}">
      <text>
        <r>
          <rPr>
            <b/>
            <sz val="9"/>
            <color indexed="81"/>
            <rFont val="Tahoma"/>
            <family val="2"/>
          </rPr>
          <t>Porcentaje correspondiente al mes</t>
        </r>
      </text>
    </comment>
    <comment ref="J3" authorId="0" shapeId="0" xr:uid="{3AF21FC2-A6CC-491B-9CF9-D663A0D58A39}">
      <text>
        <r>
          <rPr>
            <b/>
            <sz val="9"/>
            <color indexed="81"/>
            <rFont val="Tahoma"/>
            <family val="2"/>
          </rPr>
          <t>Numero de actividades ejecutadas en valor absoluto</t>
        </r>
      </text>
    </comment>
    <comment ref="M3" authorId="0" shapeId="0" xr:uid="{AD5D9C12-8E2E-4196-8C03-8A015635F2BA}">
      <text>
        <r>
          <rPr>
            <b/>
            <sz val="9"/>
            <color indexed="81"/>
            <rFont val="Tahoma"/>
            <family val="2"/>
          </rPr>
          <t>Numero de actividades en valor absoluto</t>
        </r>
      </text>
    </comment>
    <comment ref="N3" authorId="0" shapeId="0" xr:uid="{D7998767-4283-446F-96FF-95CBAEA734E7}">
      <text>
        <r>
          <rPr>
            <b/>
            <sz val="9"/>
            <color indexed="81"/>
            <rFont val="Tahoma"/>
            <family val="2"/>
          </rPr>
          <t>Porcentaje correspondiente al mes</t>
        </r>
      </text>
    </comment>
    <comment ref="O3" authorId="0" shapeId="0" xr:uid="{7D7E6E74-4D0F-42C2-A23D-7DD660546C51}">
      <text>
        <r>
          <rPr>
            <b/>
            <sz val="9"/>
            <color indexed="81"/>
            <rFont val="Tahoma"/>
            <family val="2"/>
          </rPr>
          <t>Numero de actividades ejecutadas en valor absoluto</t>
        </r>
      </text>
    </comment>
    <comment ref="R3" authorId="0" shapeId="0" xr:uid="{858EBA94-E99E-4B18-8938-99F713A8E21B}">
      <text>
        <r>
          <rPr>
            <b/>
            <sz val="9"/>
            <color indexed="81"/>
            <rFont val="Tahoma"/>
            <family val="2"/>
          </rPr>
          <t>Numero de actividades en valor absoluto</t>
        </r>
      </text>
    </comment>
    <comment ref="S3" authorId="0" shapeId="0" xr:uid="{4AF4AA3D-9826-4F5E-8A7C-E8D645EB43E0}">
      <text>
        <r>
          <rPr>
            <b/>
            <sz val="9"/>
            <color indexed="81"/>
            <rFont val="Tahoma"/>
            <family val="2"/>
          </rPr>
          <t>Porcentaje correspondiente al mes</t>
        </r>
      </text>
    </comment>
    <comment ref="T3" authorId="0" shapeId="0" xr:uid="{7C3EFFA1-1E15-4FF8-B8E8-1E07114ECC97}">
      <text>
        <r>
          <rPr>
            <b/>
            <sz val="9"/>
            <color indexed="81"/>
            <rFont val="Tahoma"/>
            <family val="2"/>
          </rPr>
          <t>Numero de actividades ejecutadas en valor absoluto</t>
        </r>
      </text>
    </comment>
    <comment ref="W3" authorId="0" shapeId="0" xr:uid="{E31EB216-298C-4DC6-B2F6-C1D46412838C}">
      <text>
        <r>
          <rPr>
            <b/>
            <sz val="9"/>
            <color indexed="81"/>
            <rFont val="Tahoma"/>
            <family val="2"/>
          </rPr>
          <t>Numero de actividades en valor absoluto</t>
        </r>
      </text>
    </comment>
    <comment ref="X3" authorId="0" shapeId="0" xr:uid="{756AC0B4-39DE-4AF9-B771-973B8FB7B7DD}">
      <text>
        <r>
          <rPr>
            <b/>
            <sz val="9"/>
            <color indexed="81"/>
            <rFont val="Tahoma"/>
            <family val="2"/>
          </rPr>
          <t>Porcentaje correspondiente al mes</t>
        </r>
      </text>
    </comment>
    <comment ref="Y3" authorId="0" shapeId="0" xr:uid="{352777F1-A685-4267-969B-9A28B2FD0FC0}">
      <text>
        <r>
          <rPr>
            <b/>
            <sz val="9"/>
            <color indexed="81"/>
            <rFont val="Tahoma"/>
            <family val="2"/>
          </rPr>
          <t>Numero de actividades ejecutadas en valor absoluto</t>
        </r>
      </text>
    </comment>
    <comment ref="AB3" authorId="0" shapeId="0" xr:uid="{94D2BF72-76CA-478B-AD95-AC006BF74B9C}">
      <text>
        <r>
          <rPr>
            <b/>
            <sz val="9"/>
            <color indexed="81"/>
            <rFont val="Tahoma"/>
            <family val="2"/>
          </rPr>
          <t>Numero de actividades en valor absoluto</t>
        </r>
      </text>
    </comment>
    <comment ref="AC3" authorId="0" shapeId="0" xr:uid="{298FA8FA-2990-4FC5-9865-8432D914BFEF}">
      <text>
        <r>
          <rPr>
            <b/>
            <sz val="9"/>
            <color indexed="81"/>
            <rFont val="Tahoma"/>
            <family val="2"/>
          </rPr>
          <t>Porcentaje correspondiente al mes</t>
        </r>
      </text>
    </comment>
    <comment ref="AD3" authorId="0" shapeId="0" xr:uid="{FA39F0D1-EDC9-4D4D-A967-DDAE01BAEEA7}">
      <text>
        <r>
          <rPr>
            <b/>
            <sz val="9"/>
            <color indexed="81"/>
            <rFont val="Tahoma"/>
            <family val="2"/>
          </rPr>
          <t>Numero de actividades ejecutadas en valor absoluto</t>
        </r>
      </text>
    </comment>
    <comment ref="AG3" authorId="0" shapeId="0" xr:uid="{6B1D41DB-971D-4DB2-BB66-A62FF0F0C0D8}">
      <text>
        <r>
          <rPr>
            <b/>
            <sz val="9"/>
            <color indexed="81"/>
            <rFont val="Tahoma"/>
            <family val="2"/>
          </rPr>
          <t>Numero de actividades en valor absoluto</t>
        </r>
      </text>
    </comment>
    <comment ref="AH3" authorId="0" shapeId="0" xr:uid="{812D96A0-B346-420F-9CB6-F796BCB2DEE2}">
      <text>
        <r>
          <rPr>
            <b/>
            <sz val="9"/>
            <color indexed="81"/>
            <rFont val="Tahoma"/>
            <family val="2"/>
          </rPr>
          <t>Porcentaje correspondiente al mes</t>
        </r>
      </text>
    </comment>
    <comment ref="AI3" authorId="0" shapeId="0" xr:uid="{112C0F33-7FD2-40B2-8394-F3502D348643}">
      <text>
        <r>
          <rPr>
            <b/>
            <sz val="9"/>
            <color indexed="81"/>
            <rFont val="Tahoma"/>
            <family val="2"/>
          </rPr>
          <t>Numero de actividades ejecutadas en valor absoluto</t>
        </r>
      </text>
    </comment>
    <comment ref="AL3" authorId="0" shapeId="0" xr:uid="{16E60DAB-B83C-439A-A5BA-9C4C5CD14046}">
      <text>
        <r>
          <rPr>
            <b/>
            <sz val="9"/>
            <color indexed="81"/>
            <rFont val="Tahoma"/>
            <family val="2"/>
          </rPr>
          <t>Numero de actividades en valor absoluto</t>
        </r>
      </text>
    </comment>
    <comment ref="AM3" authorId="0" shapeId="0" xr:uid="{BA1F7AE3-5825-4373-9166-1A9BC2ECBC32}">
      <text>
        <r>
          <rPr>
            <b/>
            <sz val="9"/>
            <color indexed="81"/>
            <rFont val="Tahoma"/>
            <family val="2"/>
          </rPr>
          <t>Porcentaje correspondiente al mes</t>
        </r>
      </text>
    </comment>
    <comment ref="AN3" authorId="0" shapeId="0" xr:uid="{BA3DFF7F-BC0B-4F25-867A-3A5AD5633B3A}">
      <text>
        <r>
          <rPr>
            <b/>
            <sz val="9"/>
            <color indexed="81"/>
            <rFont val="Tahoma"/>
            <family val="2"/>
          </rPr>
          <t>Numero de actividades ejecutadas en valor absoluto</t>
        </r>
      </text>
    </comment>
    <comment ref="AQ3" authorId="0" shapeId="0" xr:uid="{9F2A5FF0-C601-457B-A38E-33BC2B7ECD84}">
      <text>
        <r>
          <rPr>
            <b/>
            <sz val="9"/>
            <color indexed="81"/>
            <rFont val="Tahoma"/>
            <family val="2"/>
          </rPr>
          <t>Numero de actividades en valor absoluto</t>
        </r>
      </text>
    </comment>
    <comment ref="AR3" authorId="0" shapeId="0" xr:uid="{087F4188-6566-421F-B4D9-2747BEA87E6A}">
      <text>
        <r>
          <rPr>
            <b/>
            <sz val="9"/>
            <color indexed="81"/>
            <rFont val="Tahoma"/>
            <family val="2"/>
          </rPr>
          <t>Porcentaje correspondiente al mes</t>
        </r>
      </text>
    </comment>
    <comment ref="AS3" authorId="0" shapeId="0" xr:uid="{E757E798-5116-4E3E-9F46-1DE9F765881D}">
      <text>
        <r>
          <rPr>
            <b/>
            <sz val="9"/>
            <color indexed="81"/>
            <rFont val="Tahoma"/>
            <family val="2"/>
          </rPr>
          <t>Numero de actividades ejecutadas en valor absoluto</t>
        </r>
      </text>
    </comment>
    <comment ref="AV3" authorId="0" shapeId="0" xr:uid="{8A0BEA06-EA64-4663-A3CB-4BB3B5764993}">
      <text>
        <r>
          <rPr>
            <b/>
            <sz val="9"/>
            <color indexed="81"/>
            <rFont val="Tahoma"/>
            <family val="2"/>
          </rPr>
          <t>Numero de actividades en valor absoluto</t>
        </r>
      </text>
    </comment>
    <comment ref="AW3" authorId="0" shapeId="0" xr:uid="{8BE871FF-F5D1-48D1-A85E-CAD14F3B85DD}">
      <text>
        <r>
          <rPr>
            <b/>
            <sz val="9"/>
            <color indexed="81"/>
            <rFont val="Tahoma"/>
            <family val="2"/>
          </rPr>
          <t>Porcentaje correspondiente al mes</t>
        </r>
      </text>
    </comment>
    <comment ref="AX3" authorId="0" shapeId="0" xr:uid="{D0611D51-BF1B-407A-8197-466138B7E9FB}">
      <text>
        <r>
          <rPr>
            <b/>
            <sz val="9"/>
            <color indexed="81"/>
            <rFont val="Tahoma"/>
            <family val="2"/>
          </rPr>
          <t>Numero de actividades ejecutadas en valor absoluto</t>
        </r>
      </text>
    </comment>
    <comment ref="BA3" authorId="0" shapeId="0" xr:uid="{87C36972-C68D-4E18-842D-066AFAA085E3}">
      <text>
        <r>
          <rPr>
            <b/>
            <sz val="9"/>
            <color indexed="81"/>
            <rFont val="Tahoma"/>
            <family val="2"/>
          </rPr>
          <t>Numero de actividades en valor absoluto</t>
        </r>
      </text>
    </comment>
    <comment ref="BB3" authorId="0" shapeId="0" xr:uid="{3267DB05-DAAF-414C-BE11-E2E5B02DE5F3}">
      <text>
        <r>
          <rPr>
            <b/>
            <sz val="9"/>
            <color indexed="81"/>
            <rFont val="Tahoma"/>
            <family val="2"/>
          </rPr>
          <t>Porcentaje correspondiente al mes</t>
        </r>
      </text>
    </comment>
    <comment ref="BC3" authorId="0" shapeId="0" xr:uid="{8A62B672-915F-413E-BF6B-EAA2384C0161}">
      <text>
        <r>
          <rPr>
            <b/>
            <sz val="9"/>
            <color indexed="81"/>
            <rFont val="Tahoma"/>
            <family val="2"/>
          </rPr>
          <t>Numero de actividades ejecutadas en valor absoluto</t>
        </r>
      </text>
    </comment>
    <comment ref="BF3" authorId="0" shapeId="0" xr:uid="{E955192B-288C-4930-9BA5-EDED609BCE29}">
      <text>
        <r>
          <rPr>
            <b/>
            <sz val="9"/>
            <color indexed="81"/>
            <rFont val="Tahoma"/>
            <family val="2"/>
          </rPr>
          <t>Numero de actividades en valor absoluto</t>
        </r>
      </text>
    </comment>
    <comment ref="BG3" authorId="0" shapeId="0" xr:uid="{329462E1-650F-4D80-BF86-8E18D077534D}">
      <text>
        <r>
          <rPr>
            <b/>
            <sz val="9"/>
            <color indexed="81"/>
            <rFont val="Tahoma"/>
            <family val="2"/>
          </rPr>
          <t>Porcentaje correspondiente al mes</t>
        </r>
      </text>
    </comment>
    <comment ref="BH3" authorId="0" shapeId="0" xr:uid="{F4BA3CD0-405B-46F5-99EC-E6FBDB3E1E31}">
      <text>
        <r>
          <rPr>
            <b/>
            <sz val="9"/>
            <color indexed="81"/>
            <rFont val="Tahoma"/>
            <family val="2"/>
          </rPr>
          <t>Numero de actividades ejecutadas en valor absoluto</t>
        </r>
      </text>
    </comment>
    <comment ref="BK3" authorId="0" shapeId="0" xr:uid="{D60E07F0-FC67-4C70-A942-817E451F2396}">
      <text>
        <r>
          <rPr>
            <b/>
            <sz val="9"/>
            <color indexed="81"/>
            <rFont val="Tahoma"/>
            <family val="2"/>
          </rPr>
          <t>Numero de actividades en valor absoluto</t>
        </r>
      </text>
    </comment>
    <comment ref="BL3" authorId="0" shapeId="0" xr:uid="{EE935E19-A741-4B3D-97AE-E9B733B62335}">
      <text>
        <r>
          <rPr>
            <b/>
            <sz val="9"/>
            <color indexed="81"/>
            <rFont val="Tahoma"/>
            <family val="2"/>
          </rPr>
          <t>Porcentaje correspondiente al mes</t>
        </r>
      </text>
    </comment>
    <comment ref="BM3" authorId="0" shapeId="0" xr:uid="{96E7854F-78A6-4F26-AC63-FC29B4873436}">
      <text>
        <r>
          <rPr>
            <b/>
            <sz val="9"/>
            <color indexed="81"/>
            <rFont val="Tahoma"/>
            <family val="2"/>
          </rPr>
          <t>Numero de actividades ejecutadas en valor absoluto</t>
        </r>
      </text>
    </comment>
    <comment ref="F5" authorId="1" shapeId="0" xr:uid="{AEF6C01E-C821-4C6A-90E8-210DAEC54362}">
      <text>
        <t>[Comentario encadenado]
Su versión de Excel le permite leer este comentario encadenado; sin embargo, las ediciones que se apliquen se quitarán si el archivo se abre en una versión más reciente de Excel. Más información: https://go.microsoft.com/fwlink/?linkid=870924
Comentario:
    Desde la SAL se solicita a la OAC la publicación del documento. Teniendo  en cuenta lo anterior, ¿la SAL puede quedar como responsable? 
Respuesta:
    Si, ya que SAL genera el documento para publicación.</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tc={EBCB07C2-FE62-4B24-9271-AAE40CD3E6CE}</author>
    <author>tc={A5CDCFD5-3D43-45EC-AF0E-D4859DCE77DD}</author>
    <author>J18</author>
    <author>tc={AE939D25-F1E1-46E0-A25F-D8CC2B17201D}</author>
    <author>tc={038CC994-87E9-40D4-A865-A98669053C95}</author>
    <author>tc={EFB7E1F3-1A78-48E5-9822-EAAD10289368}</author>
    <author>tc={7DE777D1-A82B-4667-B0F2-0E2E5C93B08E}</author>
    <author>tc={446AE04B-EA37-475B-AE38-951A37C64FFE}</author>
    <author>tc={2A8DEF94-FCE1-4692-B8E8-D2E83F8C5799}</author>
    <author>tc={B917C885-FA12-46CD-BB72-9D9A9E97E4C6}</author>
    <author>tc={8F4D81CB-F565-4785-A602-AC4E2557EB91}</author>
    <author>tc={68733241-E10D-4291-B3BA-19F37FE03582}</author>
    <author>tc={6589367B-60B4-4BFD-9AC6-15B0350EC39B}</author>
    <author>tc={76C7C3C0-E70B-46A3-88C8-5A7170005E20}</author>
    <author>tc={7D49D3C7-DFC0-4DF0-90EE-69269A7A2896}</author>
  </authors>
  <commentList>
    <comment ref="C6" authorId="0" shapeId="0" xr:uid="{9B6C21BF-86F0-4341-AB9E-2A2D6D779FC8}">
      <text>
        <r>
          <rPr>
            <b/>
            <sz val="9"/>
            <color indexed="81"/>
            <rFont val="Tahoma"/>
            <family val="2"/>
          </rPr>
          <t>Seleccione el propósito del Plan de Desarrollo Distrital que se relaciona con la actividad principal formulada.</t>
        </r>
      </text>
    </comment>
    <comment ref="D6" authorId="0" shapeId="0" xr:uid="{436BE424-F1CC-4AF5-83B4-29388B510C22}">
      <text>
        <r>
          <rPr>
            <b/>
            <sz val="9"/>
            <color indexed="81"/>
            <rFont val="Tahoma"/>
            <family val="2"/>
          </rPr>
          <t>Seleccione el Programa general del Plan de Desarrollo Distrital que se relaciona con el propósito y la actividad principal formulada.</t>
        </r>
      </text>
    </comment>
    <comment ref="E6" authorId="0" shapeId="0" xr:uid="{175F10CA-E5DB-4249-8953-3883558E1EC3}">
      <text>
        <r>
          <rPr>
            <b/>
            <sz val="9"/>
            <color indexed="81"/>
            <rFont val="Tahoma"/>
            <family val="2"/>
          </rPr>
          <t>Seleccione la Meta sector del Plan de Desarrollo Distrital que se relaciona con el propósito, el programa y la o las actividades principales formuladas.</t>
        </r>
      </text>
    </comment>
    <comment ref="F6" authorId="0" shapeId="0" xr:uid="{CE0B17BB-4400-4B65-9A55-482011A69AD9}">
      <text>
        <r>
          <rPr>
            <b/>
            <sz val="9"/>
            <color indexed="81"/>
            <rFont val="Tahoma"/>
            <family val="2"/>
          </rPr>
          <t>Seleccione el Proyecto de inversión que se relaciona con la o las actividades principales formuladas.</t>
        </r>
      </text>
    </comment>
    <comment ref="G6" authorId="0" shapeId="0" xr:uid="{39C504D3-A286-4C54-98D4-9D3A149F204C}">
      <text>
        <r>
          <rPr>
            <b/>
            <sz val="9"/>
            <color indexed="81"/>
            <rFont val="Tahoma"/>
            <family val="2"/>
          </rPr>
          <t>Seleccione la meta que se relaciona con el Proyecto de inversión</t>
        </r>
      </text>
    </comment>
    <comment ref="H6" authorId="0" shapeId="0" xr:uid="{E57362B2-D222-4569-AB22-78A34288F5DA}">
      <text>
        <r>
          <rPr>
            <b/>
            <sz val="9"/>
            <color indexed="81"/>
            <rFont val="Tahoma"/>
            <family val="2"/>
          </rPr>
          <t>Seleccione el objetivo del Plan Estratégico Institucional al  que contribuye con la ejecución de la actividad</t>
        </r>
      </text>
    </comment>
    <comment ref="I6" authorId="0" shapeId="0" xr:uid="{8A664982-0D4B-45B0-923C-73412080332C}">
      <text>
        <r>
          <rPr>
            <b/>
            <sz val="9"/>
            <color indexed="81"/>
            <rFont val="Tahoma"/>
            <family val="2"/>
          </rPr>
          <t>Escriba la meta del Plan Estratégico Institucional que se relaciona con el objetivo estratégico seleccionado y con la actividad formulada.</t>
        </r>
      </text>
    </comment>
    <comment ref="J6" authorId="1" shapeId="0" xr:uid="{3879F77A-63D0-41BA-AD77-E3EFE950FFAA}">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EBCB07C2-FE62-4B24-9271-AAE40CD3E6C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A93500EE-C206-44BE-98F3-583982AB306A}">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D00C06F6-1F10-41DB-AEA4-2751D3422D49}">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A5CDCFD5-3D43-45EC-AF0E-D4859DCE77D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9B3D67E7-8D1C-47D0-BED4-83CD54AD6986}">
      <text>
        <r>
          <rPr>
            <b/>
            <sz val="9"/>
            <color indexed="81"/>
            <rFont val="Tahoma"/>
            <family val="2"/>
          </rPr>
          <t>Numero de actividades en valor absoluto</t>
        </r>
      </text>
    </comment>
    <comment ref="AD8" authorId="4" shapeId="0" xr:uid="{6231BEFC-2E21-408B-AF05-3E1FD9C79341}">
      <text>
        <r>
          <rPr>
            <b/>
            <sz val="9"/>
            <color indexed="81"/>
            <rFont val="Tahoma"/>
            <family val="2"/>
          </rPr>
          <t>Porcentaje correspondiente al mes</t>
        </r>
      </text>
    </comment>
    <comment ref="AE8" authorId="4" shapeId="0" xr:uid="{A561D4D0-5183-4653-AF30-8F91786A406A}">
      <text>
        <r>
          <rPr>
            <b/>
            <sz val="9"/>
            <color indexed="81"/>
            <rFont val="Tahoma"/>
            <family val="2"/>
          </rPr>
          <t>Numero de actividades ejecutadas en valor absoluto</t>
        </r>
      </text>
    </comment>
    <comment ref="AH8" authorId="5" shapeId="0" xr:uid="{AE939D25-F1E1-46E0-A25F-D8CC2B17201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C14F7D0A-2DAB-443C-AA09-3F8B4D878A9D}">
      <text>
        <r>
          <rPr>
            <b/>
            <sz val="9"/>
            <color indexed="81"/>
            <rFont val="Tahoma"/>
            <family val="2"/>
          </rPr>
          <t>Numero de actividades en valor absoluto</t>
        </r>
      </text>
    </comment>
    <comment ref="AJ8" authorId="4" shapeId="0" xr:uid="{B5D55C36-0EE9-422D-9DAD-9B47829562D6}">
      <text>
        <r>
          <rPr>
            <b/>
            <sz val="9"/>
            <color indexed="81"/>
            <rFont val="Tahoma"/>
            <family val="2"/>
          </rPr>
          <t>Porcentaje correspondiente al mes</t>
        </r>
      </text>
    </comment>
    <comment ref="AK8" authorId="4" shapeId="0" xr:uid="{60A8F9EA-278C-4294-BD88-A9225D5EA06A}">
      <text>
        <r>
          <rPr>
            <b/>
            <sz val="9"/>
            <color indexed="81"/>
            <rFont val="Tahoma"/>
            <family val="2"/>
          </rPr>
          <t>Numero de actividades ejecutadas en valor absoluto</t>
        </r>
      </text>
    </comment>
    <comment ref="AN8" authorId="6" shapeId="0" xr:uid="{038CC994-87E9-40D4-A865-A98669053C9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2B8E18FA-6177-4971-A2B0-1980B87BF4FD}">
      <text>
        <r>
          <rPr>
            <b/>
            <sz val="9"/>
            <color indexed="81"/>
            <rFont val="Tahoma"/>
            <family val="2"/>
          </rPr>
          <t>Numero de actividades en valor absoluto</t>
        </r>
      </text>
    </comment>
    <comment ref="AP8" authorId="4" shapeId="0" xr:uid="{15B63734-1780-4C2F-898F-9697F83C246D}">
      <text>
        <r>
          <rPr>
            <b/>
            <sz val="9"/>
            <color indexed="81"/>
            <rFont val="Tahoma"/>
            <family val="2"/>
          </rPr>
          <t>Porcentaje correspondiente al mes</t>
        </r>
      </text>
    </comment>
    <comment ref="AQ8" authorId="4" shapeId="0" xr:uid="{BBF68C97-3F71-4831-9248-D3F358CD5E9D}">
      <text>
        <r>
          <rPr>
            <b/>
            <sz val="9"/>
            <color indexed="81"/>
            <rFont val="Tahoma"/>
            <family val="2"/>
          </rPr>
          <t>Numero de actividades ejecutadas en valor absoluto</t>
        </r>
      </text>
    </comment>
    <comment ref="AT8" authorId="7" shapeId="0" xr:uid="{EFB7E1F3-1A78-48E5-9822-EAAD1028936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EBB97E71-3357-49D1-B2DA-302021278F35}">
      <text>
        <r>
          <rPr>
            <b/>
            <sz val="9"/>
            <color indexed="81"/>
            <rFont val="Tahoma"/>
            <family val="2"/>
          </rPr>
          <t>Numero de actividades en valor absoluto</t>
        </r>
      </text>
    </comment>
    <comment ref="AV8" authorId="4" shapeId="0" xr:uid="{D16C1419-66E5-4DDB-97A0-58340140784D}">
      <text>
        <r>
          <rPr>
            <b/>
            <sz val="9"/>
            <color indexed="81"/>
            <rFont val="Tahoma"/>
            <family val="2"/>
          </rPr>
          <t>Porcentaje correspondiente al mes</t>
        </r>
      </text>
    </comment>
    <comment ref="AW8" authorId="4" shapeId="0" xr:uid="{8B1EECF3-0DE0-49F8-8CDD-0D775A351DB3}">
      <text>
        <r>
          <rPr>
            <b/>
            <sz val="9"/>
            <color indexed="81"/>
            <rFont val="Tahoma"/>
            <family val="2"/>
          </rPr>
          <t>Numero de actividades ejecutadas en valor absoluto</t>
        </r>
      </text>
    </comment>
    <comment ref="AZ8" authorId="8" shapeId="0" xr:uid="{7DE777D1-A82B-4667-B0F2-0E2E5C93B08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E802C2A0-DF8E-4DB3-A9C6-09FBCF58412E}">
      <text>
        <r>
          <rPr>
            <b/>
            <sz val="9"/>
            <color indexed="81"/>
            <rFont val="Tahoma"/>
            <family val="2"/>
          </rPr>
          <t>Numero de actividades en valor absoluto</t>
        </r>
      </text>
    </comment>
    <comment ref="BB8" authorId="4" shapeId="0" xr:uid="{0E96F1D1-9927-4FA6-9CA2-170B8CAB2A9D}">
      <text>
        <r>
          <rPr>
            <b/>
            <sz val="9"/>
            <color indexed="81"/>
            <rFont val="Tahoma"/>
            <family val="2"/>
          </rPr>
          <t>Porcentaje correspondiente al mes</t>
        </r>
      </text>
    </comment>
    <comment ref="BC8" authorId="4" shapeId="0" xr:uid="{969C1C0D-BC3D-43A4-BB8E-695CA6706B16}">
      <text>
        <r>
          <rPr>
            <b/>
            <sz val="9"/>
            <color indexed="81"/>
            <rFont val="Tahoma"/>
            <family val="2"/>
          </rPr>
          <t>Numero de actividades ejecutadas en valor absoluto</t>
        </r>
      </text>
    </comment>
    <comment ref="BF8" authorId="9" shapeId="0" xr:uid="{446AE04B-EA37-475B-AE38-951A37C64FF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5DA9BB8A-2E64-48C4-9EC0-F6CC96B6CC26}">
      <text>
        <r>
          <rPr>
            <b/>
            <sz val="9"/>
            <color indexed="81"/>
            <rFont val="Tahoma"/>
            <family val="2"/>
          </rPr>
          <t>Numero de actividades en valor absoluto</t>
        </r>
      </text>
    </comment>
    <comment ref="BH8" authorId="4" shapeId="0" xr:uid="{191C07A6-D64F-47F5-BDD8-1F39D53996BE}">
      <text>
        <r>
          <rPr>
            <b/>
            <sz val="9"/>
            <color indexed="81"/>
            <rFont val="Tahoma"/>
            <family val="2"/>
          </rPr>
          <t>Porcentaje correspondiente al mes</t>
        </r>
      </text>
    </comment>
    <comment ref="BI8" authorId="4" shapeId="0" xr:uid="{AB7976EA-063F-4FBB-BE26-92859CA2B52D}">
      <text>
        <r>
          <rPr>
            <b/>
            <sz val="9"/>
            <color indexed="81"/>
            <rFont val="Tahoma"/>
            <family val="2"/>
          </rPr>
          <t>Numero de actividades ejecutadas en valor absoluto</t>
        </r>
      </text>
    </comment>
    <comment ref="BL8" authorId="10" shapeId="0" xr:uid="{2A8DEF94-FCE1-4692-B8E8-D2E83F8C579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4B411921-6E65-4968-AC11-5535DC2A8619}">
      <text>
        <r>
          <rPr>
            <b/>
            <sz val="9"/>
            <color indexed="81"/>
            <rFont val="Tahoma"/>
            <family val="2"/>
          </rPr>
          <t>Numero de actividades en valor absoluto</t>
        </r>
      </text>
    </comment>
    <comment ref="BN8" authorId="4" shapeId="0" xr:uid="{13302006-0A2F-49D8-8169-A316850BA67F}">
      <text>
        <r>
          <rPr>
            <b/>
            <sz val="9"/>
            <color indexed="81"/>
            <rFont val="Tahoma"/>
            <family val="2"/>
          </rPr>
          <t>Porcentaje correspondiente al mes</t>
        </r>
      </text>
    </comment>
    <comment ref="BO8" authorId="4" shapeId="0" xr:uid="{7D83D56B-2A9C-4148-85C6-3806B1F687C3}">
      <text>
        <r>
          <rPr>
            <b/>
            <sz val="9"/>
            <color indexed="81"/>
            <rFont val="Tahoma"/>
            <family val="2"/>
          </rPr>
          <t>Numero de actividades ejecutadas en valor absoluto</t>
        </r>
      </text>
    </comment>
    <comment ref="BR8" authorId="11" shapeId="0" xr:uid="{B917C885-FA12-46CD-BB72-9D9A9E97E4C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89EA62ED-F0CB-4F98-9064-8AB56E419D76}">
      <text>
        <r>
          <rPr>
            <b/>
            <sz val="9"/>
            <color indexed="81"/>
            <rFont val="Tahoma"/>
            <family val="2"/>
          </rPr>
          <t>Numero de actividades en valor absoluto</t>
        </r>
      </text>
    </comment>
    <comment ref="BT8" authorId="4" shapeId="0" xr:uid="{C366B1E9-D096-4254-AA4C-628E4783B207}">
      <text>
        <r>
          <rPr>
            <b/>
            <sz val="9"/>
            <color indexed="81"/>
            <rFont val="Tahoma"/>
            <family val="2"/>
          </rPr>
          <t>Porcentaje correspondiente al mes</t>
        </r>
      </text>
    </comment>
    <comment ref="BU8" authorId="4" shapeId="0" xr:uid="{6866F662-6113-45F5-99FF-C43F62409193}">
      <text>
        <r>
          <rPr>
            <b/>
            <sz val="9"/>
            <color indexed="81"/>
            <rFont val="Tahoma"/>
            <family val="2"/>
          </rPr>
          <t>Numero de actividades ejecutadas en valor absoluto</t>
        </r>
      </text>
    </comment>
    <comment ref="BX8" authorId="12" shapeId="0" xr:uid="{8F4D81CB-F565-4785-A602-AC4E2557EB9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E657E443-6E4F-43CF-BE13-A4812A48E070}">
      <text>
        <r>
          <rPr>
            <b/>
            <sz val="9"/>
            <color indexed="81"/>
            <rFont val="Tahoma"/>
            <family val="2"/>
          </rPr>
          <t>Numero de actividades en valor absoluto</t>
        </r>
      </text>
    </comment>
    <comment ref="BZ8" authorId="4" shapeId="0" xr:uid="{C728D2B8-7E87-495D-8C12-A68AE0EA8D62}">
      <text>
        <r>
          <rPr>
            <b/>
            <sz val="9"/>
            <color indexed="81"/>
            <rFont val="Tahoma"/>
            <family val="2"/>
          </rPr>
          <t>Porcentaje correspondiente al mes</t>
        </r>
      </text>
    </comment>
    <comment ref="CA8" authorId="4" shapeId="0" xr:uid="{F9090BAB-33B9-45C5-9167-FBDC4717FC80}">
      <text>
        <r>
          <rPr>
            <b/>
            <sz val="9"/>
            <color indexed="81"/>
            <rFont val="Tahoma"/>
            <family val="2"/>
          </rPr>
          <t>Numero de actividades ejecutadas en valor absoluto</t>
        </r>
      </text>
    </comment>
    <comment ref="CD8" authorId="13" shapeId="0" xr:uid="{68733241-E10D-4291-B3BA-19F37FE0358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1633551C-B744-47CB-99B3-8D81AE6637AA}">
      <text>
        <r>
          <rPr>
            <b/>
            <sz val="9"/>
            <color indexed="81"/>
            <rFont val="Tahoma"/>
            <family val="2"/>
          </rPr>
          <t>Numero de actividades en valor absoluto</t>
        </r>
      </text>
    </comment>
    <comment ref="CF8" authorId="4" shapeId="0" xr:uid="{9D21C3E4-40A4-464F-BF59-D946BE9A1781}">
      <text>
        <r>
          <rPr>
            <b/>
            <sz val="9"/>
            <color indexed="81"/>
            <rFont val="Tahoma"/>
            <family val="2"/>
          </rPr>
          <t>Porcentaje correspondiente al mes</t>
        </r>
      </text>
    </comment>
    <comment ref="CG8" authorId="4" shapeId="0" xr:uid="{DCBE7662-9AE3-434B-BAF6-DB49EDAF4E2E}">
      <text>
        <r>
          <rPr>
            <b/>
            <sz val="9"/>
            <color indexed="81"/>
            <rFont val="Tahoma"/>
            <family val="2"/>
          </rPr>
          <t>Numero de actividades ejecutadas en valor absoluto</t>
        </r>
      </text>
    </comment>
    <comment ref="CJ8" authorId="14" shapeId="0" xr:uid="{6589367B-60B4-4BFD-9AC6-15B0350EC39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657F3C1E-61BA-41C3-8ADC-C59C2B820255}">
      <text>
        <r>
          <rPr>
            <b/>
            <sz val="9"/>
            <color indexed="81"/>
            <rFont val="Tahoma"/>
            <family val="2"/>
          </rPr>
          <t>Numero de actividades en valor absoluto</t>
        </r>
      </text>
    </comment>
    <comment ref="CL8" authorId="4" shapeId="0" xr:uid="{B9529FB0-D0DF-4CA6-A03F-E198C3691F87}">
      <text>
        <r>
          <rPr>
            <b/>
            <sz val="9"/>
            <color indexed="81"/>
            <rFont val="Tahoma"/>
            <family val="2"/>
          </rPr>
          <t>Porcentaje correspondiente al mes</t>
        </r>
      </text>
    </comment>
    <comment ref="CM8" authorId="4" shapeId="0" xr:uid="{444CF6A8-B019-4A51-8CC3-6DFDF7AA6996}">
      <text>
        <r>
          <rPr>
            <b/>
            <sz val="9"/>
            <color indexed="81"/>
            <rFont val="Tahoma"/>
            <family val="2"/>
          </rPr>
          <t>Numero de actividades ejecutadas en valor absoluto</t>
        </r>
      </text>
    </comment>
    <comment ref="CP8" authorId="15" shapeId="0" xr:uid="{76C7C3C0-E70B-46A3-88C8-5A7170005E2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9EBE8F8F-174E-47A5-99E8-695FF1389E34}">
      <text>
        <r>
          <rPr>
            <b/>
            <sz val="9"/>
            <color indexed="81"/>
            <rFont val="Tahoma"/>
            <family val="2"/>
          </rPr>
          <t>Numero de actividades en valor absoluto</t>
        </r>
      </text>
    </comment>
    <comment ref="CR8" authorId="4" shapeId="0" xr:uid="{7AFEE0FA-4F57-4214-8571-B97D2797488F}">
      <text>
        <r>
          <rPr>
            <b/>
            <sz val="9"/>
            <color indexed="81"/>
            <rFont val="Tahoma"/>
            <family val="2"/>
          </rPr>
          <t>Porcentaje correspondiente al mes</t>
        </r>
      </text>
    </comment>
    <comment ref="CS8" authorId="4" shapeId="0" xr:uid="{13A38F04-2562-4FD0-8C4D-5F920B3F1D3B}">
      <text>
        <r>
          <rPr>
            <b/>
            <sz val="9"/>
            <color indexed="81"/>
            <rFont val="Tahoma"/>
            <family val="2"/>
          </rPr>
          <t>Numero de actividades ejecutadas en valor absoluto</t>
        </r>
      </text>
    </comment>
    <comment ref="CV8" authorId="16" shapeId="0" xr:uid="{7D49D3C7-DFC0-4DF0-90EE-69269A7A289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tc={5E2AE3B0-D892-4D52-BFE2-8535C0C886CC}</author>
    <author>tc={1D8225B2-FA91-4107-BE2C-A41D301DFF00}</author>
    <author>J18</author>
    <author>tc={4284741D-6FB7-487B-BF79-F1A6862D44C8}</author>
    <author>tc={3002ECCF-DA6A-4E54-82FD-8B848040B994}</author>
    <author>tc={9D2FD87C-6868-45AE-9AAD-48430F0450B5}</author>
    <author>tc={9E9F138F-D933-4773-AD41-C1EBAEAD79F5}</author>
    <author>tc={F567C3D3-AEE0-4EE3-A535-586B53CBBD6C}</author>
    <author>tc={E191FCA2-30D6-4C75-83C8-298A71CA2EFA}</author>
    <author>tc={2ECC0CDE-AD36-4971-84FD-B480CF9E223B}</author>
    <author>tc={BA7A7387-00EB-4FF2-8F4F-45220B1CE3E2}</author>
    <author>tc={97CEC075-0B27-492E-A69B-3A0FEAC906DC}</author>
    <author>tc={0A70EEF3-22E8-40BC-865F-B2C95FA275A2}</author>
    <author>tc={A7FAFBCA-850A-4609-B5CB-38523891CF7A}</author>
    <author>tc={49AC3DBB-BE05-4D37-818F-D51A1BC23DD0}</author>
  </authors>
  <commentList>
    <comment ref="C6" authorId="0" shapeId="0" xr:uid="{B3BDDFD2-EB19-4F25-8857-C9D6CF8EA400}">
      <text>
        <r>
          <rPr>
            <b/>
            <sz val="9"/>
            <color indexed="81"/>
            <rFont val="Tahoma"/>
            <family val="2"/>
          </rPr>
          <t>Seleccione el propósito del Plan de Desarrollo Distrital que se relaciona con la actividad principal formulada.</t>
        </r>
      </text>
    </comment>
    <comment ref="D6" authorId="0" shapeId="0" xr:uid="{640AF6E8-ABC0-41AC-A87D-02946CE21A92}">
      <text>
        <r>
          <rPr>
            <b/>
            <sz val="9"/>
            <color indexed="81"/>
            <rFont val="Tahoma"/>
            <family val="2"/>
          </rPr>
          <t>Seleccione el Programa general del Plan de Desarrollo Distrital que se relaciona con el propósito y la actividad principal formulada.</t>
        </r>
      </text>
    </comment>
    <comment ref="E6" authorId="0" shapeId="0" xr:uid="{0E7001B4-1DDE-41FD-82E6-1BEFB7FE11E5}">
      <text>
        <r>
          <rPr>
            <b/>
            <sz val="9"/>
            <color indexed="81"/>
            <rFont val="Tahoma"/>
            <family val="2"/>
          </rPr>
          <t>Seleccione la Meta sector del Plan de Desarrollo Distrital que se relaciona con el propósito, el programa y la o las actividades principales formuladas.</t>
        </r>
      </text>
    </comment>
    <comment ref="F6" authorId="0" shapeId="0" xr:uid="{F4210C2E-3BB9-4332-B8F6-3726519486FA}">
      <text>
        <r>
          <rPr>
            <b/>
            <sz val="9"/>
            <color indexed="81"/>
            <rFont val="Tahoma"/>
            <family val="2"/>
          </rPr>
          <t>Seleccione el Proyecto de inversión que se relaciona con la o las actividades principales formuladas.</t>
        </r>
      </text>
    </comment>
    <comment ref="G6" authorId="0" shapeId="0" xr:uid="{3DDAE0FD-CED5-4D31-859C-E4B93370210E}">
      <text>
        <r>
          <rPr>
            <b/>
            <sz val="9"/>
            <color indexed="81"/>
            <rFont val="Tahoma"/>
            <family val="2"/>
          </rPr>
          <t>Seleccione la meta que se relaciona con el Proyecto de inversión</t>
        </r>
      </text>
    </comment>
    <comment ref="H6" authorId="0" shapeId="0" xr:uid="{AD19182C-77AB-4BCB-9835-C3DCB59560B8}">
      <text>
        <r>
          <rPr>
            <b/>
            <sz val="9"/>
            <color indexed="81"/>
            <rFont val="Tahoma"/>
            <family val="2"/>
          </rPr>
          <t>Seleccione el objetivo del Plan Estratégico Institucional al  que contribuye con la ejecución de la actividad</t>
        </r>
      </text>
    </comment>
    <comment ref="I6" authorId="0" shapeId="0" xr:uid="{2F270B94-72A0-4674-9223-DB14F33322EB}">
      <text>
        <r>
          <rPr>
            <b/>
            <sz val="9"/>
            <color indexed="81"/>
            <rFont val="Tahoma"/>
            <family val="2"/>
          </rPr>
          <t>Escriba la meta del Plan Estratégico Institucional que se relaciona con el objetivo estratégico seleccionado y con la actividad formulada.</t>
        </r>
      </text>
    </comment>
    <comment ref="J6" authorId="1" shapeId="0" xr:uid="{DF8D9713-3AB0-46E6-ACB1-3F1D13BF357E}">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5E2AE3B0-D892-4D52-BFE2-8535C0C886C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4FC8629A-B6AF-4C27-B323-6CE746927520}">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41E8AA63-54AC-4D3B-AE84-3E93A40300F5}">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1D8225B2-FA91-4107-BE2C-A41D301DFF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32BDB5C7-06A6-4A44-B404-8B7B46E8EEEE}">
      <text>
        <r>
          <rPr>
            <b/>
            <sz val="9"/>
            <color indexed="81"/>
            <rFont val="Tahoma"/>
            <family val="2"/>
          </rPr>
          <t>Numero de actividades en valor absoluto</t>
        </r>
      </text>
    </comment>
    <comment ref="AD8" authorId="4" shapeId="0" xr:uid="{AB3DBFD4-9A92-4165-80BB-9B169CF8510C}">
      <text>
        <r>
          <rPr>
            <b/>
            <sz val="9"/>
            <color indexed="81"/>
            <rFont val="Tahoma"/>
            <family val="2"/>
          </rPr>
          <t>Porcentaje correspondiente al mes</t>
        </r>
      </text>
    </comment>
    <comment ref="AE8" authorId="4" shapeId="0" xr:uid="{9CC31168-D986-466B-9D5B-9904436F303C}">
      <text>
        <r>
          <rPr>
            <b/>
            <sz val="9"/>
            <color indexed="81"/>
            <rFont val="Tahoma"/>
            <family val="2"/>
          </rPr>
          <t>Numero de actividades ejecutadas en valor absoluto</t>
        </r>
      </text>
    </comment>
    <comment ref="AH8" authorId="5" shapeId="0" xr:uid="{4284741D-6FB7-487B-BF79-F1A6862D44C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538142FB-ABCB-4CC3-905B-EB3535772D15}">
      <text>
        <r>
          <rPr>
            <b/>
            <sz val="9"/>
            <color indexed="81"/>
            <rFont val="Tahoma"/>
            <family val="2"/>
          </rPr>
          <t>Numero de actividades en valor absoluto</t>
        </r>
      </text>
    </comment>
    <comment ref="AJ8" authorId="4" shapeId="0" xr:uid="{487B1840-5FD5-45F6-97BE-7EDDB4840323}">
      <text>
        <r>
          <rPr>
            <b/>
            <sz val="9"/>
            <color indexed="81"/>
            <rFont val="Tahoma"/>
            <family val="2"/>
          </rPr>
          <t>Porcentaje correspondiente al mes</t>
        </r>
      </text>
    </comment>
    <comment ref="AK8" authorId="4" shapeId="0" xr:uid="{EF852303-065F-49C9-9F5C-3F7477D2F4D9}">
      <text>
        <r>
          <rPr>
            <b/>
            <sz val="9"/>
            <color indexed="81"/>
            <rFont val="Tahoma"/>
            <family val="2"/>
          </rPr>
          <t>Numero de actividades ejecutadas en valor absoluto</t>
        </r>
      </text>
    </comment>
    <comment ref="AN8" authorId="6" shapeId="0" xr:uid="{3002ECCF-DA6A-4E54-82FD-8B848040B99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367B300D-17E8-4D38-B5B9-23C823C29DFC}">
      <text>
        <r>
          <rPr>
            <b/>
            <sz val="9"/>
            <color indexed="81"/>
            <rFont val="Tahoma"/>
            <family val="2"/>
          </rPr>
          <t>Numero de actividades en valor absoluto</t>
        </r>
      </text>
    </comment>
    <comment ref="AP8" authorId="4" shapeId="0" xr:uid="{5E905469-F31C-4F1E-9B17-AAD1067FC2B1}">
      <text>
        <r>
          <rPr>
            <b/>
            <sz val="9"/>
            <color indexed="81"/>
            <rFont val="Tahoma"/>
            <family val="2"/>
          </rPr>
          <t>Porcentaje correspondiente al mes</t>
        </r>
      </text>
    </comment>
    <comment ref="AQ8" authorId="4" shapeId="0" xr:uid="{67E92920-D9DF-43C8-8F65-0F4B9AC72863}">
      <text>
        <r>
          <rPr>
            <b/>
            <sz val="9"/>
            <color indexed="81"/>
            <rFont val="Tahoma"/>
            <family val="2"/>
          </rPr>
          <t>Numero de actividades ejecutadas en valor absoluto</t>
        </r>
      </text>
    </comment>
    <comment ref="AT8" authorId="7" shapeId="0" xr:uid="{9D2FD87C-6868-45AE-9AAD-48430F0450B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E74C49F7-49FB-4D0F-B401-B2CBB814F214}">
      <text>
        <r>
          <rPr>
            <b/>
            <sz val="9"/>
            <color indexed="81"/>
            <rFont val="Tahoma"/>
            <family val="2"/>
          </rPr>
          <t>Numero de actividades en valor absoluto</t>
        </r>
      </text>
    </comment>
    <comment ref="AV8" authorId="4" shapeId="0" xr:uid="{6AA6AD39-25BE-4DA6-B512-E51A9155035B}">
      <text>
        <r>
          <rPr>
            <b/>
            <sz val="9"/>
            <color indexed="81"/>
            <rFont val="Tahoma"/>
            <family val="2"/>
          </rPr>
          <t>Porcentaje correspondiente al mes</t>
        </r>
      </text>
    </comment>
    <comment ref="AW8" authorId="4" shapeId="0" xr:uid="{9F267674-206F-41EC-B84A-5600F00AEE0A}">
      <text>
        <r>
          <rPr>
            <b/>
            <sz val="9"/>
            <color indexed="81"/>
            <rFont val="Tahoma"/>
            <family val="2"/>
          </rPr>
          <t>Numero de actividades ejecutadas en valor absoluto</t>
        </r>
      </text>
    </comment>
    <comment ref="AZ8" authorId="8" shapeId="0" xr:uid="{9E9F138F-D933-4773-AD41-C1EBAEAD79F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30B019AA-ABD2-45AB-B57B-9CC89BFE2750}">
      <text>
        <r>
          <rPr>
            <b/>
            <sz val="9"/>
            <color indexed="81"/>
            <rFont val="Tahoma"/>
            <family val="2"/>
          </rPr>
          <t>Numero de actividades en valor absoluto</t>
        </r>
      </text>
    </comment>
    <comment ref="BB8" authorId="4" shapeId="0" xr:uid="{0884FF46-5E4B-4557-9C21-891478CD80FD}">
      <text>
        <r>
          <rPr>
            <b/>
            <sz val="9"/>
            <color indexed="81"/>
            <rFont val="Tahoma"/>
            <family val="2"/>
          </rPr>
          <t>Porcentaje correspondiente al mes</t>
        </r>
      </text>
    </comment>
    <comment ref="BC8" authorId="4" shapeId="0" xr:uid="{88D927B3-CDA8-4E9F-BC60-C8848C241F87}">
      <text>
        <r>
          <rPr>
            <b/>
            <sz val="9"/>
            <color indexed="81"/>
            <rFont val="Tahoma"/>
            <family val="2"/>
          </rPr>
          <t>Numero de actividades ejecutadas en valor absoluto</t>
        </r>
      </text>
    </comment>
    <comment ref="BF8" authorId="9" shapeId="0" xr:uid="{F567C3D3-AEE0-4EE3-A535-586B53CBBD6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5AD27200-81DF-48FF-82E6-0F1104550DED}">
      <text>
        <r>
          <rPr>
            <b/>
            <sz val="9"/>
            <color indexed="81"/>
            <rFont val="Tahoma"/>
            <family val="2"/>
          </rPr>
          <t>Numero de actividades en valor absoluto</t>
        </r>
      </text>
    </comment>
    <comment ref="BH8" authorId="4" shapeId="0" xr:uid="{2A99C347-57AD-41FC-9801-216FE320D79B}">
      <text>
        <r>
          <rPr>
            <b/>
            <sz val="9"/>
            <color indexed="81"/>
            <rFont val="Tahoma"/>
            <family val="2"/>
          </rPr>
          <t>Porcentaje correspondiente al mes</t>
        </r>
      </text>
    </comment>
    <comment ref="BI8" authorId="4" shapeId="0" xr:uid="{19D87C3C-4F25-4254-BC66-49523DD655C7}">
      <text>
        <r>
          <rPr>
            <b/>
            <sz val="9"/>
            <color indexed="81"/>
            <rFont val="Tahoma"/>
            <family val="2"/>
          </rPr>
          <t>Numero de actividades ejecutadas en valor absoluto</t>
        </r>
      </text>
    </comment>
    <comment ref="BL8" authorId="10" shapeId="0" xr:uid="{E191FCA2-30D6-4C75-83C8-298A71CA2EF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6100712C-662C-4B46-99CD-966421925AA4}">
      <text>
        <r>
          <rPr>
            <b/>
            <sz val="9"/>
            <color indexed="81"/>
            <rFont val="Tahoma"/>
            <family val="2"/>
          </rPr>
          <t>Numero de actividades en valor absoluto</t>
        </r>
      </text>
    </comment>
    <comment ref="BN8" authorId="4" shapeId="0" xr:uid="{34E553BA-540B-46F7-B554-2E468FD99BC1}">
      <text>
        <r>
          <rPr>
            <b/>
            <sz val="9"/>
            <color indexed="81"/>
            <rFont val="Tahoma"/>
            <family val="2"/>
          </rPr>
          <t>Porcentaje correspondiente al mes</t>
        </r>
      </text>
    </comment>
    <comment ref="BO8" authorId="4" shapeId="0" xr:uid="{9D65BE49-AAA0-4EF0-A704-F4E8D0A3F81F}">
      <text>
        <r>
          <rPr>
            <b/>
            <sz val="9"/>
            <color indexed="81"/>
            <rFont val="Tahoma"/>
            <family val="2"/>
          </rPr>
          <t>Numero de actividades ejecutadas en valor absoluto</t>
        </r>
      </text>
    </comment>
    <comment ref="BR8" authorId="11" shapeId="0" xr:uid="{2ECC0CDE-AD36-4971-84FD-B480CF9E223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94A7C7D9-380A-4693-A95C-0733E0CFEB7B}">
      <text>
        <r>
          <rPr>
            <b/>
            <sz val="9"/>
            <color indexed="81"/>
            <rFont val="Tahoma"/>
            <family val="2"/>
          </rPr>
          <t>Numero de actividades en valor absoluto</t>
        </r>
      </text>
    </comment>
    <comment ref="BT8" authorId="4" shapeId="0" xr:uid="{3FA4532A-E1A0-478F-B715-6725194DF78C}">
      <text>
        <r>
          <rPr>
            <b/>
            <sz val="9"/>
            <color indexed="81"/>
            <rFont val="Tahoma"/>
            <family val="2"/>
          </rPr>
          <t>Porcentaje correspondiente al mes</t>
        </r>
      </text>
    </comment>
    <comment ref="BU8" authorId="4" shapeId="0" xr:uid="{C4CA0532-D362-4F67-B95C-3EC54D0C9246}">
      <text>
        <r>
          <rPr>
            <b/>
            <sz val="9"/>
            <color indexed="81"/>
            <rFont val="Tahoma"/>
            <family val="2"/>
          </rPr>
          <t>Numero de actividades ejecutadas en valor absoluto</t>
        </r>
      </text>
    </comment>
    <comment ref="BX8" authorId="12" shapeId="0" xr:uid="{BA7A7387-00EB-4FF2-8F4F-45220B1CE3E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79A0FB4B-A329-495A-865F-D3B658C345F9}">
      <text>
        <r>
          <rPr>
            <b/>
            <sz val="9"/>
            <color indexed="81"/>
            <rFont val="Tahoma"/>
            <family val="2"/>
          </rPr>
          <t>Numero de actividades en valor absoluto</t>
        </r>
      </text>
    </comment>
    <comment ref="BZ8" authorId="4" shapeId="0" xr:uid="{82B2F758-35A6-4FC7-A6DC-3D0BC2B81213}">
      <text>
        <r>
          <rPr>
            <b/>
            <sz val="9"/>
            <color indexed="81"/>
            <rFont val="Tahoma"/>
            <family val="2"/>
          </rPr>
          <t>Porcentaje correspondiente al mes</t>
        </r>
      </text>
    </comment>
    <comment ref="CA8" authorId="4" shapeId="0" xr:uid="{135BC8A6-4260-480D-B46E-46B78B6A672B}">
      <text>
        <r>
          <rPr>
            <b/>
            <sz val="9"/>
            <color indexed="81"/>
            <rFont val="Tahoma"/>
            <family val="2"/>
          </rPr>
          <t>Numero de actividades ejecutadas en valor absoluto</t>
        </r>
      </text>
    </comment>
    <comment ref="CD8" authorId="13" shapeId="0" xr:uid="{97CEC075-0B27-492E-A69B-3A0FEAC906D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20B2644B-C453-4712-9B87-1AAEDCB6120F}">
      <text>
        <r>
          <rPr>
            <b/>
            <sz val="9"/>
            <color indexed="81"/>
            <rFont val="Tahoma"/>
            <family val="2"/>
          </rPr>
          <t>Numero de actividades en valor absoluto</t>
        </r>
      </text>
    </comment>
    <comment ref="CF8" authorId="4" shapeId="0" xr:uid="{937CC8C1-ACDD-4F2A-8ADB-E161B8810436}">
      <text>
        <r>
          <rPr>
            <b/>
            <sz val="9"/>
            <color indexed="81"/>
            <rFont val="Tahoma"/>
            <family val="2"/>
          </rPr>
          <t>Porcentaje correspondiente al mes</t>
        </r>
      </text>
    </comment>
    <comment ref="CG8" authorId="4" shapeId="0" xr:uid="{A85B3F3E-B419-44E4-A964-7B3D205253B0}">
      <text>
        <r>
          <rPr>
            <b/>
            <sz val="9"/>
            <color indexed="81"/>
            <rFont val="Tahoma"/>
            <family val="2"/>
          </rPr>
          <t>Numero de actividades ejecutadas en valor absoluto</t>
        </r>
      </text>
    </comment>
    <comment ref="CJ8" authorId="14" shapeId="0" xr:uid="{0A70EEF3-22E8-40BC-865F-B2C95FA275A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B870D7D7-DFEC-4471-B3DC-92A362B93854}">
      <text>
        <r>
          <rPr>
            <b/>
            <sz val="9"/>
            <color indexed="81"/>
            <rFont val="Tahoma"/>
            <family val="2"/>
          </rPr>
          <t>Numero de actividades en valor absoluto</t>
        </r>
      </text>
    </comment>
    <comment ref="CL8" authorId="4" shapeId="0" xr:uid="{ADDB653B-CC02-4304-861E-E91E49877F66}">
      <text>
        <r>
          <rPr>
            <b/>
            <sz val="9"/>
            <color indexed="81"/>
            <rFont val="Tahoma"/>
            <family val="2"/>
          </rPr>
          <t>Porcentaje correspondiente al mes</t>
        </r>
      </text>
    </comment>
    <comment ref="CM8" authorId="4" shapeId="0" xr:uid="{6F1EEEE1-21AF-4991-AB98-87EDBE1C746B}">
      <text>
        <r>
          <rPr>
            <b/>
            <sz val="9"/>
            <color indexed="81"/>
            <rFont val="Tahoma"/>
            <family val="2"/>
          </rPr>
          <t>Numero de actividades ejecutadas en valor absoluto</t>
        </r>
      </text>
    </comment>
    <comment ref="CP8" authorId="15" shapeId="0" xr:uid="{A7FAFBCA-850A-4609-B5CB-38523891CF7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4BA5FC0F-55F0-47F2-B3C4-DB9ADA483311}">
      <text>
        <r>
          <rPr>
            <b/>
            <sz val="9"/>
            <color indexed="81"/>
            <rFont val="Tahoma"/>
            <family val="2"/>
          </rPr>
          <t>Numero de actividades en valor absoluto</t>
        </r>
      </text>
    </comment>
    <comment ref="CR8" authorId="4" shapeId="0" xr:uid="{6DF0CABD-F540-4365-A166-33EA8F5C97C7}">
      <text>
        <r>
          <rPr>
            <b/>
            <sz val="9"/>
            <color indexed="81"/>
            <rFont val="Tahoma"/>
            <family val="2"/>
          </rPr>
          <t>Porcentaje correspondiente al mes</t>
        </r>
      </text>
    </comment>
    <comment ref="CS8" authorId="4" shapeId="0" xr:uid="{B79344ED-2FD9-4241-A170-0151CE289932}">
      <text>
        <r>
          <rPr>
            <b/>
            <sz val="9"/>
            <color indexed="81"/>
            <rFont val="Tahoma"/>
            <family val="2"/>
          </rPr>
          <t>Numero de actividades ejecutadas en valor absoluto</t>
        </r>
      </text>
    </comment>
    <comment ref="CV8" authorId="16" shapeId="0" xr:uid="{49AC3DBB-BE05-4D37-818F-D51A1BC23DD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tc={11A56C1A-EB99-4300-BB7C-C927DCA4C3EC}</author>
    <author>tc={1DA975A4-81B5-47A1-8688-D25F94BD8EDF}</author>
    <author>J18</author>
    <author>tc={37C449FD-B09D-4461-AFCC-B6AEAE5EBE51}</author>
    <author>tc={D246871F-9E19-4246-93A3-2E7B108A4FD1}</author>
    <author>tc={F06ECE79-0FE6-46A1-A728-477C84E7ED91}</author>
    <author>tc={C19FC0A6-2883-45EF-9F7D-6E0D516B5E96}</author>
    <author>tc={037B3952-E608-41EF-B0FB-A2C7CC8330ED}</author>
    <author>tc={1DB82124-4C61-4A92-BF85-A54DE1205F30}</author>
    <author>tc={27EE9803-9509-43FF-ADE3-17DB0A916539}</author>
    <author>tc={3296EDA3-816D-4933-8B6B-2BBD26D93858}</author>
    <author>tc={6810BA5C-A125-4CC1-8124-53E7BF38D372}</author>
    <author>tc={D3696236-8F8C-4A1A-9515-8C55240EB75D}</author>
    <author>tc={6FD8A965-0586-46DC-93FC-E19873B730F0}</author>
    <author>tc={1F14ED17-20F8-4246-AE9E-639BD1B880CA}</author>
  </authors>
  <commentList>
    <comment ref="C6" authorId="0" shapeId="0" xr:uid="{E663721F-4BC3-420A-B09A-9EE3250098D7}">
      <text>
        <r>
          <rPr>
            <b/>
            <sz val="9"/>
            <color indexed="81"/>
            <rFont val="Tahoma"/>
            <family val="2"/>
          </rPr>
          <t>Seleccione el propósito del Plan de Desarrollo Distrital que se relaciona con la actividad principal formulada.</t>
        </r>
      </text>
    </comment>
    <comment ref="D6" authorId="0" shapeId="0" xr:uid="{283E68FC-E12B-4E5E-9D6E-DD0A46C194AD}">
      <text>
        <r>
          <rPr>
            <b/>
            <sz val="9"/>
            <color indexed="81"/>
            <rFont val="Tahoma"/>
            <family val="2"/>
          </rPr>
          <t>Seleccione el Programa general del Plan de Desarrollo Distrital que se relaciona con el propósito y la actividad principal formulada.</t>
        </r>
      </text>
    </comment>
    <comment ref="E6" authorId="0" shapeId="0" xr:uid="{7FC77E2A-24A9-4326-AC2A-427C7A95BE60}">
      <text>
        <r>
          <rPr>
            <b/>
            <sz val="9"/>
            <color indexed="81"/>
            <rFont val="Tahoma"/>
            <family val="2"/>
          </rPr>
          <t>Seleccione la Meta sector del Plan de Desarrollo Distrital que se relaciona con el propósito, el programa y la o las actividades principales formuladas.</t>
        </r>
      </text>
    </comment>
    <comment ref="F6" authorId="0" shapeId="0" xr:uid="{5C42D501-1398-43D8-BB4F-ECC68CBCAB3A}">
      <text>
        <r>
          <rPr>
            <b/>
            <sz val="9"/>
            <color indexed="81"/>
            <rFont val="Tahoma"/>
            <family val="2"/>
          </rPr>
          <t>Seleccione el Proyecto de inversión que se relaciona con la o las actividades principales formuladas.</t>
        </r>
      </text>
    </comment>
    <comment ref="G6" authorId="0" shapeId="0" xr:uid="{C45DE2AD-ABA1-4CE3-ABA6-D75544DFED08}">
      <text>
        <r>
          <rPr>
            <b/>
            <sz val="9"/>
            <color indexed="81"/>
            <rFont val="Tahoma"/>
            <family val="2"/>
          </rPr>
          <t>Seleccione la meta que se relaciona con el Proyecto de inversión</t>
        </r>
      </text>
    </comment>
    <comment ref="H6" authorId="0" shapeId="0" xr:uid="{55E6E40A-572D-403F-9810-B886D35E21F6}">
      <text>
        <r>
          <rPr>
            <b/>
            <sz val="9"/>
            <color indexed="81"/>
            <rFont val="Tahoma"/>
            <family val="2"/>
          </rPr>
          <t>Seleccione el objetivo del Plan Estratégico Institucional al  que contribuye con la ejecución de la actividad</t>
        </r>
      </text>
    </comment>
    <comment ref="I6" authorId="0" shapeId="0" xr:uid="{024614B7-0D8E-4AE9-9CB7-19DBF3AC4790}">
      <text>
        <r>
          <rPr>
            <b/>
            <sz val="9"/>
            <color indexed="81"/>
            <rFont val="Tahoma"/>
            <family val="2"/>
          </rPr>
          <t>Escriba la meta del Plan Estratégico Institucional que se relaciona con el objetivo estratégico seleccionado y con la actividad formulada.</t>
        </r>
      </text>
    </comment>
    <comment ref="J6" authorId="1" shapeId="0" xr:uid="{9B6286B9-675B-461B-B526-B7DCB48CAA55}">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11A56C1A-EB99-4300-BB7C-C927DCA4C3E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B522369A-67E3-400C-ABE8-A452DDBEE0D8}">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E10BAB40-63F0-4738-9323-036FB2C2188C}">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1DA975A4-81B5-47A1-8688-D25F94BD8ED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2C9990E9-91D3-4BFB-BF12-7AD046AD4C7A}">
      <text>
        <r>
          <rPr>
            <b/>
            <sz val="9"/>
            <color indexed="81"/>
            <rFont val="Tahoma"/>
            <family val="2"/>
          </rPr>
          <t>Numero de actividades en valor absoluto</t>
        </r>
      </text>
    </comment>
    <comment ref="AD8" authorId="4" shapeId="0" xr:uid="{A5925C31-D616-454A-A1AE-6FC1E2654FBE}">
      <text>
        <r>
          <rPr>
            <b/>
            <sz val="9"/>
            <color indexed="81"/>
            <rFont val="Tahoma"/>
            <family val="2"/>
          </rPr>
          <t>Porcentaje correspondiente al mes</t>
        </r>
      </text>
    </comment>
    <comment ref="AE8" authorId="4" shapeId="0" xr:uid="{0DC2B6EA-5780-49AC-97A5-F049A9827DA4}">
      <text>
        <r>
          <rPr>
            <b/>
            <sz val="9"/>
            <color indexed="81"/>
            <rFont val="Tahoma"/>
            <family val="2"/>
          </rPr>
          <t>Numero de actividades ejecutadas en valor absoluto</t>
        </r>
      </text>
    </comment>
    <comment ref="AH8" authorId="5" shapeId="0" xr:uid="{37C449FD-B09D-4461-AFCC-B6AEAE5EBE5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4C603A39-D703-4E4A-A691-CF8CB82421A5}">
      <text>
        <r>
          <rPr>
            <b/>
            <sz val="9"/>
            <color indexed="81"/>
            <rFont val="Tahoma"/>
            <family val="2"/>
          </rPr>
          <t>Numero de actividades en valor absoluto</t>
        </r>
      </text>
    </comment>
    <comment ref="AJ8" authorId="4" shapeId="0" xr:uid="{9E86AB65-71FD-4C0B-8104-D085829220A7}">
      <text>
        <r>
          <rPr>
            <b/>
            <sz val="9"/>
            <color indexed="81"/>
            <rFont val="Tahoma"/>
            <family val="2"/>
          </rPr>
          <t>Porcentaje correspondiente al mes</t>
        </r>
      </text>
    </comment>
    <comment ref="AK8" authorId="4" shapeId="0" xr:uid="{3EC6B465-2BB5-41B6-86A0-D0C90B4B6A3B}">
      <text>
        <r>
          <rPr>
            <b/>
            <sz val="9"/>
            <color indexed="81"/>
            <rFont val="Tahoma"/>
            <family val="2"/>
          </rPr>
          <t>Numero de actividades ejecutadas en valor absoluto</t>
        </r>
      </text>
    </comment>
    <comment ref="AN8" authorId="6" shapeId="0" xr:uid="{D246871F-9E19-4246-93A3-2E7B108A4FD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A741E095-6D48-403F-9AD7-4CE18B9F86E4}">
      <text>
        <r>
          <rPr>
            <b/>
            <sz val="9"/>
            <color indexed="81"/>
            <rFont val="Tahoma"/>
            <family val="2"/>
          </rPr>
          <t>Numero de actividades en valor absoluto</t>
        </r>
      </text>
    </comment>
    <comment ref="AP8" authorId="4" shapeId="0" xr:uid="{3F48C5E6-5D33-41D8-AA73-8DC0018FC451}">
      <text>
        <r>
          <rPr>
            <b/>
            <sz val="9"/>
            <color indexed="81"/>
            <rFont val="Tahoma"/>
            <family val="2"/>
          </rPr>
          <t>Porcentaje correspondiente al mes</t>
        </r>
      </text>
    </comment>
    <comment ref="AQ8" authorId="4" shapeId="0" xr:uid="{AB6EDD4B-31FD-4BF3-90A8-44C9E8560EC6}">
      <text>
        <r>
          <rPr>
            <b/>
            <sz val="9"/>
            <color indexed="81"/>
            <rFont val="Tahoma"/>
            <family val="2"/>
          </rPr>
          <t>Numero de actividades ejecutadas en valor absoluto</t>
        </r>
      </text>
    </comment>
    <comment ref="AT8" authorId="7" shapeId="0" xr:uid="{F06ECE79-0FE6-46A1-A728-477C84E7ED9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6735D5EF-CD91-4797-B74C-850D8F2C5E20}">
      <text>
        <r>
          <rPr>
            <b/>
            <sz val="9"/>
            <color indexed="81"/>
            <rFont val="Tahoma"/>
            <family val="2"/>
          </rPr>
          <t>Numero de actividades en valor absoluto</t>
        </r>
      </text>
    </comment>
    <comment ref="AV8" authorId="4" shapeId="0" xr:uid="{3980070C-C323-466D-AD05-345E3F6FC3A9}">
      <text>
        <r>
          <rPr>
            <b/>
            <sz val="9"/>
            <color indexed="81"/>
            <rFont val="Tahoma"/>
            <family val="2"/>
          </rPr>
          <t>Porcentaje correspondiente al mes</t>
        </r>
      </text>
    </comment>
    <comment ref="AW8" authorId="4" shapeId="0" xr:uid="{A13D95AA-6A68-4E7E-B68C-09EE2B10D8C2}">
      <text>
        <r>
          <rPr>
            <b/>
            <sz val="9"/>
            <color indexed="81"/>
            <rFont val="Tahoma"/>
            <family val="2"/>
          </rPr>
          <t>Numero de actividades ejecutadas en valor absoluto</t>
        </r>
      </text>
    </comment>
    <comment ref="AZ8" authorId="8" shapeId="0" xr:uid="{C19FC0A6-2883-45EF-9F7D-6E0D516B5E9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BD10C9B7-78AA-4B18-951E-025763B8F1F7}">
      <text>
        <r>
          <rPr>
            <b/>
            <sz val="9"/>
            <color indexed="81"/>
            <rFont val="Tahoma"/>
            <family val="2"/>
          </rPr>
          <t>Numero de actividades en valor absoluto</t>
        </r>
      </text>
    </comment>
    <comment ref="BB8" authorId="4" shapeId="0" xr:uid="{67BFA5DB-04C1-4755-B70D-B153F9823495}">
      <text>
        <r>
          <rPr>
            <b/>
            <sz val="9"/>
            <color indexed="81"/>
            <rFont val="Tahoma"/>
            <family val="2"/>
          </rPr>
          <t>Porcentaje correspondiente al mes</t>
        </r>
      </text>
    </comment>
    <comment ref="BC8" authorId="4" shapeId="0" xr:uid="{1C81F37F-107F-471B-82AF-98F32CB1F48E}">
      <text>
        <r>
          <rPr>
            <b/>
            <sz val="9"/>
            <color indexed="81"/>
            <rFont val="Tahoma"/>
            <family val="2"/>
          </rPr>
          <t>Numero de actividades ejecutadas en valor absoluto</t>
        </r>
      </text>
    </comment>
    <comment ref="BF8" authorId="9" shapeId="0" xr:uid="{037B3952-E608-41EF-B0FB-A2C7CC8330E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5A433446-CF19-4598-8CFF-3A7101FC58A8}">
      <text>
        <r>
          <rPr>
            <b/>
            <sz val="9"/>
            <color indexed="81"/>
            <rFont val="Tahoma"/>
            <family val="2"/>
          </rPr>
          <t>Numero de actividades en valor absoluto</t>
        </r>
      </text>
    </comment>
    <comment ref="BH8" authorId="4" shapeId="0" xr:uid="{8A756E61-FF11-4D6E-90BE-18AEE3171A29}">
      <text>
        <r>
          <rPr>
            <b/>
            <sz val="9"/>
            <color indexed="81"/>
            <rFont val="Tahoma"/>
            <family val="2"/>
          </rPr>
          <t>Porcentaje correspondiente al mes</t>
        </r>
      </text>
    </comment>
    <comment ref="BI8" authorId="4" shapeId="0" xr:uid="{C3592467-C00B-4A7C-BF09-7437149F2215}">
      <text>
        <r>
          <rPr>
            <b/>
            <sz val="9"/>
            <color indexed="81"/>
            <rFont val="Tahoma"/>
            <family val="2"/>
          </rPr>
          <t>Numero de actividades ejecutadas en valor absoluto</t>
        </r>
      </text>
    </comment>
    <comment ref="BL8" authorId="10" shapeId="0" xr:uid="{1DB82124-4C61-4A92-BF85-A54DE1205F3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4AC636BE-DB1F-4D31-AB47-151B2D455DFC}">
      <text>
        <r>
          <rPr>
            <b/>
            <sz val="9"/>
            <color indexed="81"/>
            <rFont val="Tahoma"/>
            <family val="2"/>
          </rPr>
          <t>Numero de actividades en valor absoluto</t>
        </r>
      </text>
    </comment>
    <comment ref="BN8" authorId="4" shapeId="0" xr:uid="{F3805FBA-9B07-46A5-B50A-0E2DB883A80A}">
      <text>
        <r>
          <rPr>
            <b/>
            <sz val="9"/>
            <color indexed="81"/>
            <rFont val="Tahoma"/>
            <family val="2"/>
          </rPr>
          <t>Porcentaje correspondiente al mes</t>
        </r>
      </text>
    </comment>
    <comment ref="BO8" authorId="4" shapeId="0" xr:uid="{857D205B-E9F9-4AC8-B470-B47465365B11}">
      <text>
        <r>
          <rPr>
            <b/>
            <sz val="9"/>
            <color indexed="81"/>
            <rFont val="Tahoma"/>
            <family val="2"/>
          </rPr>
          <t>Numero de actividades ejecutadas en valor absoluto</t>
        </r>
      </text>
    </comment>
    <comment ref="BR8" authorId="11" shapeId="0" xr:uid="{27EE9803-9509-43FF-ADE3-17DB0A91653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6B3E2D6A-6CB0-46EF-843D-E2F538D46C34}">
      <text>
        <r>
          <rPr>
            <b/>
            <sz val="9"/>
            <color indexed="81"/>
            <rFont val="Tahoma"/>
            <family val="2"/>
          </rPr>
          <t>Numero de actividades en valor absoluto</t>
        </r>
      </text>
    </comment>
    <comment ref="BT8" authorId="4" shapeId="0" xr:uid="{6D32DDEA-B772-4D6B-8DAF-19EB0299FFC6}">
      <text>
        <r>
          <rPr>
            <b/>
            <sz val="9"/>
            <color indexed="81"/>
            <rFont val="Tahoma"/>
            <family val="2"/>
          </rPr>
          <t>Porcentaje correspondiente al mes</t>
        </r>
      </text>
    </comment>
    <comment ref="BU8" authorId="4" shapeId="0" xr:uid="{35907EA0-1989-44F5-8B11-C9C223FA731B}">
      <text>
        <r>
          <rPr>
            <b/>
            <sz val="9"/>
            <color indexed="81"/>
            <rFont val="Tahoma"/>
            <family val="2"/>
          </rPr>
          <t>Numero de actividades ejecutadas en valor absoluto</t>
        </r>
      </text>
    </comment>
    <comment ref="BX8" authorId="12" shapeId="0" xr:uid="{3296EDA3-816D-4933-8B6B-2BBD26D9385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7B0FF30A-F28F-4643-9ABB-90AA2FC3A32D}">
      <text>
        <r>
          <rPr>
            <b/>
            <sz val="9"/>
            <color indexed="81"/>
            <rFont val="Tahoma"/>
            <family val="2"/>
          </rPr>
          <t>Numero de actividades en valor absoluto</t>
        </r>
      </text>
    </comment>
    <comment ref="BZ8" authorId="4" shapeId="0" xr:uid="{D53E237C-F126-4537-8A4B-7D0F832FD60C}">
      <text>
        <r>
          <rPr>
            <b/>
            <sz val="9"/>
            <color indexed="81"/>
            <rFont val="Tahoma"/>
            <family val="2"/>
          </rPr>
          <t>Porcentaje correspondiente al mes</t>
        </r>
      </text>
    </comment>
    <comment ref="CA8" authorId="4" shapeId="0" xr:uid="{13B3C55A-A726-4AD4-891E-89BA050647D2}">
      <text>
        <r>
          <rPr>
            <b/>
            <sz val="9"/>
            <color indexed="81"/>
            <rFont val="Tahoma"/>
            <family val="2"/>
          </rPr>
          <t>Numero de actividades ejecutadas en valor absoluto</t>
        </r>
      </text>
    </comment>
    <comment ref="CD8" authorId="13" shapeId="0" xr:uid="{6810BA5C-A125-4CC1-8124-53E7BF38D37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18400020-65E3-493E-93A2-89965BC65CBB}">
      <text>
        <r>
          <rPr>
            <b/>
            <sz val="9"/>
            <color indexed="81"/>
            <rFont val="Tahoma"/>
            <family val="2"/>
          </rPr>
          <t>Numero de actividades en valor absoluto</t>
        </r>
      </text>
    </comment>
    <comment ref="CF8" authorId="4" shapeId="0" xr:uid="{00400D78-5D15-410B-9825-C1958662C304}">
      <text>
        <r>
          <rPr>
            <b/>
            <sz val="9"/>
            <color indexed="81"/>
            <rFont val="Tahoma"/>
            <family val="2"/>
          </rPr>
          <t>Porcentaje correspondiente al mes</t>
        </r>
      </text>
    </comment>
    <comment ref="CG8" authorId="4" shapeId="0" xr:uid="{3BCAE4E0-46A1-422A-B5BA-8D1D2FB0EA38}">
      <text>
        <r>
          <rPr>
            <b/>
            <sz val="9"/>
            <color indexed="81"/>
            <rFont val="Tahoma"/>
            <family val="2"/>
          </rPr>
          <t>Numero de actividades ejecutadas en valor absoluto</t>
        </r>
      </text>
    </comment>
    <comment ref="CJ8" authorId="14" shapeId="0" xr:uid="{D3696236-8F8C-4A1A-9515-8C55240EB75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DCBE2107-E523-44A5-8F2E-1F859ED587FD}">
      <text>
        <r>
          <rPr>
            <b/>
            <sz val="9"/>
            <color indexed="81"/>
            <rFont val="Tahoma"/>
            <family val="2"/>
          </rPr>
          <t>Numero de actividades en valor absoluto</t>
        </r>
      </text>
    </comment>
    <comment ref="CL8" authorId="4" shapeId="0" xr:uid="{5039532F-FFCD-47A1-9743-F40598E47CAF}">
      <text>
        <r>
          <rPr>
            <b/>
            <sz val="9"/>
            <color indexed="81"/>
            <rFont val="Tahoma"/>
            <family val="2"/>
          </rPr>
          <t>Porcentaje correspondiente al mes</t>
        </r>
      </text>
    </comment>
    <comment ref="CM8" authorId="4" shapeId="0" xr:uid="{C70079FB-A30F-4EF3-983B-2771DAE7851D}">
      <text>
        <r>
          <rPr>
            <b/>
            <sz val="9"/>
            <color indexed="81"/>
            <rFont val="Tahoma"/>
            <family val="2"/>
          </rPr>
          <t>Numero de actividades ejecutadas en valor absoluto</t>
        </r>
      </text>
    </comment>
    <comment ref="CP8" authorId="15" shapeId="0" xr:uid="{6FD8A965-0586-46DC-93FC-E19873B730F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5FA981FB-6E7B-4492-8AE5-FF0EEA9AA74C}">
      <text>
        <r>
          <rPr>
            <b/>
            <sz val="9"/>
            <color indexed="81"/>
            <rFont val="Tahoma"/>
            <family val="2"/>
          </rPr>
          <t>Numero de actividades en valor absoluto</t>
        </r>
      </text>
    </comment>
    <comment ref="CR8" authorId="4" shapeId="0" xr:uid="{30FB9EBF-CA0F-4F56-860B-8B74787A22AB}">
      <text>
        <r>
          <rPr>
            <b/>
            <sz val="9"/>
            <color indexed="81"/>
            <rFont val="Tahoma"/>
            <family val="2"/>
          </rPr>
          <t>Porcentaje correspondiente al mes</t>
        </r>
      </text>
    </comment>
    <comment ref="CS8" authorId="4" shapeId="0" xr:uid="{57976678-1381-4A20-BEA6-70D57A6186AE}">
      <text>
        <r>
          <rPr>
            <b/>
            <sz val="9"/>
            <color indexed="81"/>
            <rFont val="Tahoma"/>
            <family val="2"/>
          </rPr>
          <t>Numero de actividades ejecutadas en valor absoluto</t>
        </r>
      </text>
    </comment>
    <comment ref="CV8" authorId="16" shapeId="0" xr:uid="{1F14ED17-20F8-4246-AE9E-639BD1B880C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tc={2E7960C4-6220-4B95-8CD7-CF65A6AA9AB2}</author>
    <author>tc={3BFEAECB-A734-4F51-A69E-D5CEE9274246}</author>
    <author>J18</author>
    <author>tc={CDE3FD7B-6661-48E4-99B9-DF5E533D5767}</author>
    <author>tc={4E039D32-B8A3-4593-9EFD-D5992455E4A1}</author>
    <author>tc={D4214009-A16B-4A84-BC2C-208DBDE48631}</author>
    <author>tc={241D14B3-55D3-4197-A650-92C500E2213C}</author>
    <author>tc={14C78BBC-D1C3-4676-BEFC-C1A1FB75D19E}</author>
    <author>tc={B07969B1-6FAB-42D2-8EA2-E6ACA115090A}</author>
    <author>tc={CEA68839-9E5D-465B-BBAE-51D595F0BA3C}</author>
    <author>tc={FEA79D55-329A-4877-A8AE-924D8CBF742A}</author>
    <author>tc={155068E9-4D4C-4110-8C9D-407C51D0B7BE}</author>
    <author>tc={A1EF0D20-24BB-4AD1-A00F-8B4801E16082}</author>
    <author>tc={A5868A39-5211-4645-9409-F16AE0F5F1E2}</author>
    <author>tc={F29A21F2-50C7-4E0B-A2DF-A79CC0CCB26A}</author>
  </authors>
  <commentList>
    <comment ref="C6" authorId="0" shapeId="0" xr:uid="{C29E6711-3D31-4C34-A6D4-7A0751C47710}">
      <text>
        <r>
          <rPr>
            <b/>
            <sz val="9"/>
            <color indexed="81"/>
            <rFont val="Tahoma"/>
            <family val="2"/>
          </rPr>
          <t>Seleccione el propósito del Plan de Desarrollo Distrital que se relaciona con la actividad principal formulada.</t>
        </r>
      </text>
    </comment>
    <comment ref="D6" authorId="0" shapeId="0" xr:uid="{F772D4F0-6F92-41FC-89E6-CA847A2AA949}">
      <text>
        <r>
          <rPr>
            <b/>
            <sz val="9"/>
            <color indexed="81"/>
            <rFont val="Tahoma"/>
            <family val="2"/>
          </rPr>
          <t>Seleccione el Programa general del Plan de Desarrollo Distrital que se relaciona con el propósito y la actividad principal formulada.</t>
        </r>
      </text>
    </comment>
    <comment ref="E6" authorId="0" shapeId="0" xr:uid="{2548626D-2EF8-4AEA-A190-FA11A16C1C5C}">
      <text>
        <r>
          <rPr>
            <b/>
            <sz val="9"/>
            <color indexed="81"/>
            <rFont val="Tahoma"/>
            <family val="2"/>
          </rPr>
          <t>Seleccione la Meta sector del Plan de Desarrollo Distrital que se relaciona con el propósito, el programa y la o las actividades principales formuladas.</t>
        </r>
      </text>
    </comment>
    <comment ref="F6" authorId="0" shapeId="0" xr:uid="{3D06D238-C9C5-4267-AFE9-8D2594F3F187}">
      <text>
        <r>
          <rPr>
            <b/>
            <sz val="9"/>
            <color indexed="81"/>
            <rFont val="Tahoma"/>
            <family val="2"/>
          </rPr>
          <t>Seleccione el Proyecto de inversión que se relaciona con la o las actividades principales formuladas.</t>
        </r>
      </text>
    </comment>
    <comment ref="G6" authorId="0" shapeId="0" xr:uid="{2E1B89ED-586D-4899-B052-2130DA43C575}">
      <text>
        <r>
          <rPr>
            <b/>
            <sz val="9"/>
            <color indexed="81"/>
            <rFont val="Tahoma"/>
            <family val="2"/>
          </rPr>
          <t>Seleccione la meta que se relaciona con el Proyecto de inversión</t>
        </r>
      </text>
    </comment>
    <comment ref="H6" authorId="0" shapeId="0" xr:uid="{F939FC41-8F05-4941-81B6-6499A10DE9A0}">
      <text>
        <r>
          <rPr>
            <b/>
            <sz val="9"/>
            <color indexed="81"/>
            <rFont val="Tahoma"/>
            <family val="2"/>
          </rPr>
          <t>Seleccione el objetivo del Plan Estratégico Institucional al  que contribuye con la ejecución de la actividad</t>
        </r>
      </text>
    </comment>
    <comment ref="I6" authorId="0" shapeId="0" xr:uid="{4A37A034-17EC-40DE-A602-623E32EAEA65}">
      <text>
        <r>
          <rPr>
            <b/>
            <sz val="9"/>
            <color indexed="81"/>
            <rFont val="Tahoma"/>
            <family val="2"/>
          </rPr>
          <t>Escriba la meta del Plan Estratégico Institucional que se relaciona con el objetivo estratégico seleccionado y con la actividad formulada.</t>
        </r>
      </text>
    </comment>
    <comment ref="J6" authorId="1" shapeId="0" xr:uid="{394230B7-E51D-4FF7-B1D9-1BE6C8FDFF1B}">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2E7960C4-6220-4B95-8CD7-CF65A6AA9AB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4546A8B4-85AD-404E-B2AA-0747312E626D}">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E892B9E2-54A8-43E8-94A8-3EEDE267FD4E}">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3BFEAECB-A734-4F51-A69E-D5CEE927424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9BE3C79A-61E3-42FB-B134-CEBE04FEC1D2}">
      <text>
        <r>
          <rPr>
            <b/>
            <sz val="9"/>
            <color indexed="81"/>
            <rFont val="Tahoma"/>
            <family val="2"/>
          </rPr>
          <t>Numero de actividades en valor absoluto</t>
        </r>
      </text>
    </comment>
    <comment ref="AD8" authorId="4" shapeId="0" xr:uid="{8FCD2CA9-50F7-4772-9D9A-76C60BF6BEB7}">
      <text>
        <r>
          <rPr>
            <b/>
            <sz val="9"/>
            <color indexed="81"/>
            <rFont val="Tahoma"/>
            <family val="2"/>
          </rPr>
          <t>Porcentaje correspondiente al mes</t>
        </r>
      </text>
    </comment>
    <comment ref="AH8" authorId="5" shapeId="0" xr:uid="{CDE3FD7B-6661-48E4-99B9-DF5E533D576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F4A7DC1D-6580-4DCB-8FA4-284DFCEFEBDE}">
      <text>
        <r>
          <rPr>
            <b/>
            <sz val="9"/>
            <color indexed="81"/>
            <rFont val="Tahoma"/>
            <family val="2"/>
          </rPr>
          <t>Numero de actividades en valor absoluto</t>
        </r>
      </text>
    </comment>
    <comment ref="AJ8" authorId="4" shapeId="0" xr:uid="{495DDE8F-E35D-4918-8970-D5C9CD72361C}">
      <text>
        <r>
          <rPr>
            <b/>
            <sz val="9"/>
            <color indexed="81"/>
            <rFont val="Tahoma"/>
            <family val="2"/>
          </rPr>
          <t>Porcentaje correspondiente al mes</t>
        </r>
      </text>
    </comment>
    <comment ref="AK8" authorId="4" shapeId="0" xr:uid="{B338F8C9-2075-4352-B0C7-954552842276}">
      <text>
        <r>
          <rPr>
            <b/>
            <sz val="9"/>
            <color indexed="81"/>
            <rFont val="Tahoma"/>
            <family val="2"/>
          </rPr>
          <t>Numero de actividades ejecutadas en valor absoluto</t>
        </r>
      </text>
    </comment>
    <comment ref="AN8" authorId="6" shapeId="0" xr:uid="{4E039D32-B8A3-4593-9EFD-D5992455E4A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4EA7532E-0A89-441D-8AF7-39E5F555E133}">
      <text>
        <r>
          <rPr>
            <b/>
            <sz val="9"/>
            <color indexed="81"/>
            <rFont val="Tahoma"/>
            <family val="2"/>
          </rPr>
          <t>Numero de actividades en valor absoluto</t>
        </r>
      </text>
    </comment>
    <comment ref="AP8" authorId="4" shapeId="0" xr:uid="{E1FFF795-B766-41B7-8468-62A154AA47D2}">
      <text>
        <r>
          <rPr>
            <b/>
            <sz val="9"/>
            <color indexed="81"/>
            <rFont val="Tahoma"/>
            <family val="2"/>
          </rPr>
          <t>Porcentaje correspondiente al mes</t>
        </r>
      </text>
    </comment>
    <comment ref="AQ8" authorId="4" shapeId="0" xr:uid="{6508B669-9DC9-49D0-9FD9-0C14E955FB66}">
      <text>
        <r>
          <rPr>
            <b/>
            <sz val="9"/>
            <color indexed="81"/>
            <rFont val="Tahoma"/>
            <family val="2"/>
          </rPr>
          <t>Numero de actividades ejecutadas en valor absoluto</t>
        </r>
      </text>
    </comment>
    <comment ref="AT8" authorId="7" shapeId="0" xr:uid="{D4214009-A16B-4A84-BC2C-208DBDE4863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1368543F-C245-4533-8AF4-019525C01C19}">
      <text>
        <r>
          <rPr>
            <b/>
            <sz val="9"/>
            <color indexed="81"/>
            <rFont val="Tahoma"/>
            <family val="2"/>
          </rPr>
          <t>Numero de actividades en valor absoluto</t>
        </r>
      </text>
    </comment>
    <comment ref="AV8" authorId="4" shapeId="0" xr:uid="{C515991E-0B64-4E57-8D3C-C67FC17CD4C0}">
      <text>
        <r>
          <rPr>
            <b/>
            <sz val="9"/>
            <color indexed="81"/>
            <rFont val="Tahoma"/>
            <family val="2"/>
          </rPr>
          <t>Porcentaje correspondiente al mes</t>
        </r>
      </text>
    </comment>
    <comment ref="AW8" authorId="4" shapeId="0" xr:uid="{2D6CC879-C9A4-430D-9EE4-2D4A9E7F8630}">
      <text>
        <r>
          <rPr>
            <b/>
            <sz val="9"/>
            <color indexed="81"/>
            <rFont val="Tahoma"/>
            <family val="2"/>
          </rPr>
          <t>Numero de actividades ejecutadas en valor absoluto</t>
        </r>
      </text>
    </comment>
    <comment ref="AZ8" authorId="8" shapeId="0" xr:uid="{241D14B3-55D3-4197-A650-92C500E2213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C2702D2D-AE61-4983-AE59-072242A40372}">
      <text>
        <r>
          <rPr>
            <b/>
            <sz val="9"/>
            <color indexed="81"/>
            <rFont val="Tahoma"/>
            <family val="2"/>
          </rPr>
          <t>Numero de actividades en valor absoluto</t>
        </r>
      </text>
    </comment>
    <comment ref="BB8" authorId="4" shapeId="0" xr:uid="{2E6596EF-E4E4-45B8-B2BB-B5AB7E55793A}">
      <text>
        <r>
          <rPr>
            <b/>
            <sz val="9"/>
            <color indexed="81"/>
            <rFont val="Tahoma"/>
            <family val="2"/>
          </rPr>
          <t>Porcentaje correspondiente al mes</t>
        </r>
      </text>
    </comment>
    <comment ref="BC8" authorId="4" shapeId="0" xr:uid="{CA6B5DA5-C000-49F9-AFAF-26810924DEDC}">
      <text>
        <r>
          <rPr>
            <b/>
            <sz val="9"/>
            <color indexed="81"/>
            <rFont val="Tahoma"/>
            <family val="2"/>
          </rPr>
          <t>Numero de actividades ejecutadas en valor absoluto</t>
        </r>
      </text>
    </comment>
    <comment ref="BF8" authorId="9" shapeId="0" xr:uid="{14C78BBC-D1C3-4676-BEFC-C1A1FB75D19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EDA5A9BE-43BD-4F8B-A999-83511A5AE567}">
      <text>
        <r>
          <rPr>
            <b/>
            <sz val="9"/>
            <color indexed="81"/>
            <rFont val="Tahoma"/>
            <family val="2"/>
          </rPr>
          <t>Numero de actividades en valor absoluto</t>
        </r>
      </text>
    </comment>
    <comment ref="BH8" authorId="4" shapeId="0" xr:uid="{16F942D8-2032-4225-B6E3-D55E4BD9F0EA}">
      <text>
        <r>
          <rPr>
            <b/>
            <sz val="9"/>
            <color indexed="81"/>
            <rFont val="Tahoma"/>
            <family val="2"/>
          </rPr>
          <t>Porcentaje correspondiente al mes</t>
        </r>
      </text>
    </comment>
    <comment ref="BI8" authorId="4" shapeId="0" xr:uid="{DE24C3AB-39F4-4EF3-96B6-98CF51BFEDB5}">
      <text>
        <r>
          <rPr>
            <b/>
            <sz val="9"/>
            <color indexed="81"/>
            <rFont val="Tahoma"/>
            <family val="2"/>
          </rPr>
          <t>Numero de actividades ejecutadas en valor absoluto</t>
        </r>
      </text>
    </comment>
    <comment ref="BL8" authorId="10" shapeId="0" xr:uid="{B07969B1-6FAB-42D2-8EA2-E6ACA115090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F2F23421-83D9-4D2D-B3F4-91279FE79DF4}">
      <text>
        <r>
          <rPr>
            <b/>
            <sz val="9"/>
            <color indexed="81"/>
            <rFont val="Tahoma"/>
            <family val="2"/>
          </rPr>
          <t>Numero de actividades en valor absoluto</t>
        </r>
      </text>
    </comment>
    <comment ref="BN8" authorId="4" shapeId="0" xr:uid="{DA3D9EEA-35FA-4A99-971C-BD29DEE9EA40}">
      <text>
        <r>
          <rPr>
            <b/>
            <sz val="9"/>
            <color indexed="81"/>
            <rFont val="Tahoma"/>
            <family val="2"/>
          </rPr>
          <t>Porcentaje correspondiente al mes</t>
        </r>
      </text>
    </comment>
    <comment ref="BO8" authorId="4" shapeId="0" xr:uid="{61A46CAF-4077-4D6B-AEA0-65B3C9D182C3}">
      <text>
        <r>
          <rPr>
            <b/>
            <sz val="9"/>
            <color indexed="81"/>
            <rFont val="Tahoma"/>
            <family val="2"/>
          </rPr>
          <t>Numero de actividades ejecutadas en valor absoluto</t>
        </r>
      </text>
    </comment>
    <comment ref="BR8" authorId="11" shapeId="0" xr:uid="{CEA68839-9E5D-465B-BBAE-51D595F0BA3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91E18D67-74AA-4B1E-B6A8-266F59EF59C3}">
      <text>
        <r>
          <rPr>
            <b/>
            <sz val="9"/>
            <color indexed="81"/>
            <rFont val="Tahoma"/>
            <family val="2"/>
          </rPr>
          <t>Numero de actividades en valor absoluto</t>
        </r>
      </text>
    </comment>
    <comment ref="BT8" authorId="4" shapeId="0" xr:uid="{1136DC51-DCDC-4748-844E-0DB40DBACB79}">
      <text>
        <r>
          <rPr>
            <b/>
            <sz val="9"/>
            <color indexed="81"/>
            <rFont val="Tahoma"/>
            <family val="2"/>
          </rPr>
          <t>Porcentaje correspondiente al mes</t>
        </r>
      </text>
    </comment>
    <comment ref="BU8" authorId="4" shapeId="0" xr:uid="{52125023-39D1-48BC-B736-8493C5A464DD}">
      <text>
        <r>
          <rPr>
            <b/>
            <sz val="9"/>
            <color indexed="81"/>
            <rFont val="Tahoma"/>
            <family val="2"/>
          </rPr>
          <t>Numero de actividades ejecutadas en valor absoluto</t>
        </r>
      </text>
    </comment>
    <comment ref="BX8" authorId="12" shapeId="0" xr:uid="{FEA79D55-329A-4877-A8AE-924D8CBF742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E20B9A49-0286-4EAB-B6C7-68642FFC66D9}">
      <text>
        <r>
          <rPr>
            <b/>
            <sz val="9"/>
            <color indexed="81"/>
            <rFont val="Tahoma"/>
            <family val="2"/>
          </rPr>
          <t>Numero de actividades en valor absoluto</t>
        </r>
      </text>
    </comment>
    <comment ref="BZ8" authorId="4" shapeId="0" xr:uid="{CE9926E6-35B6-4692-9A03-899FCE298285}">
      <text>
        <r>
          <rPr>
            <b/>
            <sz val="9"/>
            <color indexed="81"/>
            <rFont val="Tahoma"/>
            <family val="2"/>
          </rPr>
          <t>Porcentaje correspondiente al mes</t>
        </r>
      </text>
    </comment>
    <comment ref="CA8" authorId="4" shapeId="0" xr:uid="{06699F43-88FB-461B-83D5-6073E4881FD9}">
      <text>
        <r>
          <rPr>
            <b/>
            <sz val="9"/>
            <color indexed="81"/>
            <rFont val="Tahoma"/>
            <family val="2"/>
          </rPr>
          <t>Numero de actividades ejecutadas en valor absoluto</t>
        </r>
      </text>
    </comment>
    <comment ref="CD8" authorId="13" shapeId="0" xr:uid="{155068E9-4D4C-4110-8C9D-407C51D0B7B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DE31FACF-6E0C-4740-BA1C-F67FB2511D5E}">
      <text>
        <r>
          <rPr>
            <b/>
            <sz val="9"/>
            <color indexed="81"/>
            <rFont val="Tahoma"/>
            <family val="2"/>
          </rPr>
          <t>Numero de actividades en valor absoluto</t>
        </r>
      </text>
    </comment>
    <comment ref="CF8" authorId="4" shapeId="0" xr:uid="{684D3C65-FAE7-4436-A63F-0DB6752EBC64}">
      <text>
        <r>
          <rPr>
            <b/>
            <sz val="9"/>
            <color indexed="81"/>
            <rFont val="Tahoma"/>
            <family val="2"/>
          </rPr>
          <t>Porcentaje correspondiente al mes</t>
        </r>
      </text>
    </comment>
    <comment ref="CG8" authorId="4" shapeId="0" xr:uid="{0121FC38-FB98-4876-A658-1F42D9644497}">
      <text>
        <r>
          <rPr>
            <b/>
            <sz val="9"/>
            <color indexed="81"/>
            <rFont val="Tahoma"/>
            <family val="2"/>
          </rPr>
          <t>Numero de actividades ejecutadas en valor absoluto</t>
        </r>
      </text>
    </comment>
    <comment ref="CJ8" authorId="14" shapeId="0" xr:uid="{A1EF0D20-24BB-4AD1-A00F-8B4801E1608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8C89429E-1A6F-4C7B-8960-82D634D60AFA}">
      <text>
        <r>
          <rPr>
            <b/>
            <sz val="9"/>
            <color indexed="81"/>
            <rFont val="Tahoma"/>
            <family val="2"/>
          </rPr>
          <t>Numero de actividades en valor absoluto</t>
        </r>
      </text>
    </comment>
    <comment ref="CL8" authorId="4" shapeId="0" xr:uid="{D1FEA650-8477-4FAF-90CB-56A5EB3C3D95}">
      <text>
        <r>
          <rPr>
            <b/>
            <sz val="9"/>
            <color indexed="81"/>
            <rFont val="Tahoma"/>
            <family val="2"/>
          </rPr>
          <t>Porcentaje correspondiente al mes</t>
        </r>
      </text>
    </comment>
    <comment ref="CM8" authorId="4" shapeId="0" xr:uid="{58EE7149-87D2-4823-A046-58EB4D56D039}">
      <text>
        <r>
          <rPr>
            <b/>
            <sz val="9"/>
            <color indexed="81"/>
            <rFont val="Tahoma"/>
            <family val="2"/>
          </rPr>
          <t>Numero de actividades ejecutadas en valor absoluto</t>
        </r>
      </text>
    </comment>
    <comment ref="CP8" authorId="15" shapeId="0" xr:uid="{A5868A39-5211-4645-9409-F16AE0F5F1E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3C35F885-60B7-4EEC-AB0E-E172B0C1DB56}">
      <text>
        <r>
          <rPr>
            <b/>
            <sz val="9"/>
            <color indexed="81"/>
            <rFont val="Tahoma"/>
            <family val="2"/>
          </rPr>
          <t>Numero de actividades en valor absoluto</t>
        </r>
      </text>
    </comment>
    <comment ref="CR8" authorId="4" shapeId="0" xr:uid="{CA16F460-DAE4-47DC-A5AF-964C4185A45D}">
      <text>
        <r>
          <rPr>
            <b/>
            <sz val="9"/>
            <color indexed="81"/>
            <rFont val="Tahoma"/>
            <family val="2"/>
          </rPr>
          <t>Porcentaje correspondiente al mes</t>
        </r>
      </text>
    </comment>
    <comment ref="CS8" authorId="4" shapeId="0" xr:uid="{50003310-40B0-48D3-93FB-05A803C64050}">
      <text>
        <r>
          <rPr>
            <b/>
            <sz val="9"/>
            <color indexed="81"/>
            <rFont val="Tahoma"/>
            <family val="2"/>
          </rPr>
          <t>Numero de actividades ejecutadas en valor absoluto</t>
        </r>
      </text>
    </comment>
    <comment ref="CV8" authorId="16" shapeId="0" xr:uid="{F29A21F2-50C7-4E0B-A2DF-A79CC0CCB26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tc={89D27D1B-29AC-4C52-AE7C-845274CFB653}</author>
    <author>tc={B7307D21-CA5B-41F5-8FE6-C6DD56DB83AA}</author>
    <author>J18</author>
    <author>tc={B3FEAE02-EAE4-480F-892C-E94558D44030}</author>
    <author>tc={EE5BE78A-8710-44CF-B923-EB97A005B31F}</author>
    <author>tc={C369E19E-8761-49E4-A361-400F45D65980}</author>
    <author>tc={A499C099-88C6-4B96-9632-35B13F28A41E}</author>
    <author>tc={70F214FB-B9B5-4E9E-94A7-F60A00C39D50}</author>
    <author>tc={301F4AB7-30B2-4E58-8FFB-76AF49AF766F}</author>
    <author>tc={FED7A152-6A85-400A-BEFF-16AA7579DC72}</author>
    <author>tc={10D0D340-782E-4BC2-90B3-533684B8EE97}</author>
    <author>tc={038CF500-48B9-4018-B347-2EF8D8AF9661}</author>
    <author>tc={D13F77FE-E6D1-4D62-8F89-963D74EB95F9}</author>
    <author>tc={DCB5C299-DCED-4619-BB55-4E81D07208D1}</author>
    <author>tc={B1BC1BE9-0111-4D10-B25C-DF30E47650F8}</author>
  </authors>
  <commentList>
    <comment ref="C6" authorId="0" shapeId="0" xr:uid="{C1FCEC08-1280-41B0-81CA-B61361B2A013}">
      <text>
        <r>
          <rPr>
            <b/>
            <sz val="9"/>
            <color indexed="81"/>
            <rFont val="Tahoma"/>
            <family val="2"/>
          </rPr>
          <t>Seleccione el propósito del Plan de Desarrollo Distrital que se relaciona con la actividad principal formulada.</t>
        </r>
      </text>
    </comment>
    <comment ref="D6" authorId="0" shapeId="0" xr:uid="{F6291373-F98C-4A76-A8DF-265539E6B34D}">
      <text>
        <r>
          <rPr>
            <b/>
            <sz val="9"/>
            <color indexed="81"/>
            <rFont val="Tahoma"/>
            <family val="2"/>
          </rPr>
          <t>Seleccione el Programa general del Plan de Desarrollo Distrital que se relaciona con el propósito y la actividad principal formulada.</t>
        </r>
      </text>
    </comment>
    <comment ref="E6" authorId="0" shapeId="0" xr:uid="{B0A5FF0F-E9B9-4ED2-9992-BEB2B60DFDBA}">
      <text>
        <r>
          <rPr>
            <b/>
            <sz val="9"/>
            <color indexed="81"/>
            <rFont val="Tahoma"/>
            <family val="2"/>
          </rPr>
          <t>Seleccione la Meta sector del Plan de Desarrollo Distrital que se relaciona con el propósito, el programa y la o las actividades principales formuladas.</t>
        </r>
      </text>
    </comment>
    <comment ref="F6" authorId="0" shapeId="0" xr:uid="{E114A5E9-EAE1-404B-A7B1-F22BA0DC7647}">
      <text>
        <r>
          <rPr>
            <b/>
            <sz val="9"/>
            <color indexed="81"/>
            <rFont val="Tahoma"/>
            <family val="2"/>
          </rPr>
          <t>Seleccione el Proyecto de inversión que se relaciona con la o las actividades principales formuladas.</t>
        </r>
      </text>
    </comment>
    <comment ref="G6" authorId="0" shapeId="0" xr:uid="{5CC7DAD3-B932-463D-B020-9513DEC378DD}">
      <text>
        <r>
          <rPr>
            <b/>
            <sz val="9"/>
            <color indexed="81"/>
            <rFont val="Tahoma"/>
            <family val="2"/>
          </rPr>
          <t>Seleccione la meta que se relaciona con el Proyecto de inversión</t>
        </r>
      </text>
    </comment>
    <comment ref="H6" authorId="0" shapeId="0" xr:uid="{C99FD0A9-A973-4A94-9A01-8674ECF4BF8E}">
      <text>
        <r>
          <rPr>
            <b/>
            <sz val="9"/>
            <color indexed="81"/>
            <rFont val="Tahoma"/>
            <family val="2"/>
          </rPr>
          <t>Seleccione el objetivo del Plan Estratégico Institucional al  que contribuye con la ejecución de la actividad</t>
        </r>
      </text>
    </comment>
    <comment ref="I6" authorId="0" shapeId="0" xr:uid="{3089BD58-A960-498E-9DA3-BD114C83CBF1}">
      <text>
        <r>
          <rPr>
            <b/>
            <sz val="9"/>
            <color indexed="81"/>
            <rFont val="Tahoma"/>
            <family val="2"/>
          </rPr>
          <t>Escriba la meta del Plan Estratégico Institucional que se relaciona con el objetivo estratégico seleccionado y con la actividad formulada.</t>
        </r>
      </text>
    </comment>
    <comment ref="J6" authorId="1" shapeId="0" xr:uid="{9A92B25C-7E15-4720-B952-0D8D62346684}">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89D27D1B-29AC-4C52-AE7C-845274CFB65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100FB82F-CE51-465C-8D3B-75A2E99AA55E}">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BB733A5F-791A-4548-98AB-66E929B86C70}">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B7307D21-CA5B-41F5-8FE6-C6DD56DB83A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AC0A41AF-DBF7-4082-904C-C3C769688C85}">
      <text>
        <r>
          <rPr>
            <b/>
            <sz val="9"/>
            <color indexed="81"/>
            <rFont val="Tahoma"/>
            <family val="2"/>
          </rPr>
          <t>Numero de actividades en valor absoluto</t>
        </r>
      </text>
    </comment>
    <comment ref="AD8" authorId="4" shapeId="0" xr:uid="{7E18E3DC-F789-427B-9E10-1FD634F3E84B}">
      <text>
        <r>
          <rPr>
            <b/>
            <sz val="9"/>
            <color indexed="81"/>
            <rFont val="Tahoma"/>
            <family val="2"/>
          </rPr>
          <t>Porcentaje correspondiente al mes</t>
        </r>
      </text>
    </comment>
    <comment ref="AE8" authorId="4" shapeId="0" xr:uid="{1715EDBB-1980-4BFA-A26F-3AFB3E96779B}">
      <text>
        <r>
          <rPr>
            <b/>
            <sz val="9"/>
            <color indexed="81"/>
            <rFont val="Tahoma"/>
            <family val="2"/>
          </rPr>
          <t>Numero de actividades ejecutadas en valor absoluto</t>
        </r>
      </text>
    </comment>
    <comment ref="AH8" authorId="5" shapeId="0" xr:uid="{B3FEAE02-EAE4-480F-892C-E94558D4403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8213C9C5-0278-42B2-A94F-50AAAD4D0746}">
      <text>
        <r>
          <rPr>
            <b/>
            <sz val="9"/>
            <color indexed="81"/>
            <rFont val="Tahoma"/>
            <family val="2"/>
          </rPr>
          <t>Numero de actividades en valor absoluto</t>
        </r>
      </text>
    </comment>
    <comment ref="AJ8" authorId="4" shapeId="0" xr:uid="{F31ED1A0-FDE5-4CF1-9F1E-2255FC982C2B}">
      <text>
        <r>
          <rPr>
            <b/>
            <sz val="9"/>
            <color indexed="81"/>
            <rFont val="Tahoma"/>
            <family val="2"/>
          </rPr>
          <t>Porcentaje correspondiente al mes</t>
        </r>
      </text>
    </comment>
    <comment ref="AK8" authorId="4" shapeId="0" xr:uid="{6A87578F-65F4-43D5-BF20-95ED18CE9FCC}">
      <text>
        <r>
          <rPr>
            <b/>
            <sz val="9"/>
            <color indexed="81"/>
            <rFont val="Tahoma"/>
            <family val="2"/>
          </rPr>
          <t>Numero de actividades ejecutadas en valor absoluto</t>
        </r>
      </text>
    </comment>
    <comment ref="AN8" authorId="6" shapeId="0" xr:uid="{EE5BE78A-8710-44CF-B923-EB97A005B31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F2A413B7-BA0B-4F18-AA4E-DCB0E3C4A35F}">
      <text>
        <r>
          <rPr>
            <b/>
            <sz val="9"/>
            <color indexed="81"/>
            <rFont val="Tahoma"/>
            <family val="2"/>
          </rPr>
          <t>Numero de actividades en valor absoluto</t>
        </r>
      </text>
    </comment>
    <comment ref="AP8" authorId="4" shapeId="0" xr:uid="{77AD6501-FCE8-4CD7-8C2B-3561636C15C2}">
      <text>
        <r>
          <rPr>
            <b/>
            <sz val="9"/>
            <color indexed="81"/>
            <rFont val="Tahoma"/>
            <family val="2"/>
          </rPr>
          <t>Porcentaje correspondiente al mes</t>
        </r>
      </text>
    </comment>
    <comment ref="AQ8" authorId="4" shapeId="0" xr:uid="{86AB6C89-5459-42E7-91CC-F40F849043FF}">
      <text>
        <r>
          <rPr>
            <b/>
            <sz val="9"/>
            <color indexed="81"/>
            <rFont val="Tahoma"/>
            <family val="2"/>
          </rPr>
          <t>Numero de actividades ejecutadas en valor absoluto</t>
        </r>
      </text>
    </comment>
    <comment ref="AT8" authorId="7" shapeId="0" xr:uid="{C369E19E-8761-49E4-A361-400F45D6598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07378541-F2F6-46EC-8CCC-3229D3880708}">
      <text>
        <r>
          <rPr>
            <b/>
            <sz val="9"/>
            <color indexed="81"/>
            <rFont val="Tahoma"/>
            <family val="2"/>
          </rPr>
          <t>Numero de actividades en valor absoluto</t>
        </r>
      </text>
    </comment>
    <comment ref="AV8" authorId="4" shapeId="0" xr:uid="{168D8C7C-C76B-4D08-91C1-691FF715E860}">
      <text>
        <r>
          <rPr>
            <b/>
            <sz val="9"/>
            <color indexed="81"/>
            <rFont val="Tahoma"/>
            <family val="2"/>
          </rPr>
          <t>Porcentaje correspondiente al mes</t>
        </r>
      </text>
    </comment>
    <comment ref="AW8" authorId="4" shapeId="0" xr:uid="{30CDFCCE-4B4E-4387-8C10-117D16E10E6A}">
      <text>
        <r>
          <rPr>
            <b/>
            <sz val="9"/>
            <color indexed="81"/>
            <rFont val="Tahoma"/>
            <family val="2"/>
          </rPr>
          <t>Numero de actividades ejecutadas en valor absoluto</t>
        </r>
      </text>
    </comment>
    <comment ref="AZ8" authorId="8" shapeId="0" xr:uid="{A499C099-88C6-4B96-9632-35B13F28A41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A813C30A-36FD-4E6E-BD34-D7553216E575}">
      <text>
        <r>
          <rPr>
            <b/>
            <sz val="9"/>
            <color indexed="81"/>
            <rFont val="Tahoma"/>
            <family val="2"/>
          </rPr>
          <t>Numero de actividades en valor absoluto</t>
        </r>
      </text>
    </comment>
    <comment ref="BB8" authorId="4" shapeId="0" xr:uid="{B570A5B5-8DFA-4758-B32F-56DCC6D52E44}">
      <text>
        <r>
          <rPr>
            <b/>
            <sz val="9"/>
            <color indexed="81"/>
            <rFont val="Tahoma"/>
            <family val="2"/>
          </rPr>
          <t>Porcentaje correspondiente al mes</t>
        </r>
      </text>
    </comment>
    <comment ref="BC8" authorId="4" shapeId="0" xr:uid="{4512AAD1-5E99-496F-A4C4-202702D1A218}">
      <text>
        <r>
          <rPr>
            <b/>
            <sz val="9"/>
            <color indexed="81"/>
            <rFont val="Tahoma"/>
            <family val="2"/>
          </rPr>
          <t>Numero de actividades ejecutadas en valor absoluto</t>
        </r>
      </text>
    </comment>
    <comment ref="BF8" authorId="9" shapeId="0" xr:uid="{70F214FB-B9B5-4E9E-94A7-F60A00C39D5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42C34813-46C2-42CB-9928-3C752B282D40}">
      <text>
        <r>
          <rPr>
            <b/>
            <sz val="9"/>
            <color indexed="81"/>
            <rFont val="Tahoma"/>
            <family val="2"/>
          </rPr>
          <t>Numero de actividades en valor absoluto</t>
        </r>
      </text>
    </comment>
    <comment ref="BH8" authorId="4" shapeId="0" xr:uid="{200F799D-FB09-4CA0-B621-2FA95C2AF4A1}">
      <text>
        <r>
          <rPr>
            <b/>
            <sz val="9"/>
            <color indexed="81"/>
            <rFont val="Tahoma"/>
            <family val="2"/>
          </rPr>
          <t>Porcentaje correspondiente al mes</t>
        </r>
      </text>
    </comment>
    <comment ref="BI8" authorId="4" shapeId="0" xr:uid="{28435FD5-9AE9-4917-888E-7EDF83B0943C}">
      <text>
        <r>
          <rPr>
            <b/>
            <sz val="9"/>
            <color indexed="81"/>
            <rFont val="Tahoma"/>
            <family val="2"/>
          </rPr>
          <t>Numero de actividades ejecutadas en valor absoluto</t>
        </r>
      </text>
    </comment>
    <comment ref="BL8" authorId="10" shapeId="0" xr:uid="{301F4AB7-30B2-4E58-8FFB-76AF49AF766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E6F93CC5-395F-4AAD-B993-EACD966688C5}">
      <text>
        <r>
          <rPr>
            <b/>
            <sz val="9"/>
            <color indexed="81"/>
            <rFont val="Tahoma"/>
            <family val="2"/>
          </rPr>
          <t>Numero de actividades en valor absoluto</t>
        </r>
      </text>
    </comment>
    <comment ref="BN8" authorId="4" shapeId="0" xr:uid="{688EB605-4AEE-4B97-833D-6C6EAC0ABC03}">
      <text>
        <r>
          <rPr>
            <b/>
            <sz val="9"/>
            <color indexed="81"/>
            <rFont val="Tahoma"/>
            <family val="2"/>
          </rPr>
          <t>Porcentaje correspondiente al mes</t>
        </r>
      </text>
    </comment>
    <comment ref="BO8" authorId="4" shapeId="0" xr:uid="{1B5B23DE-7FDE-40FC-A660-5FEA64C42480}">
      <text>
        <r>
          <rPr>
            <b/>
            <sz val="9"/>
            <color indexed="81"/>
            <rFont val="Tahoma"/>
            <family val="2"/>
          </rPr>
          <t>Numero de actividades ejecutadas en valor absoluto</t>
        </r>
      </text>
    </comment>
    <comment ref="BR8" authorId="11" shapeId="0" xr:uid="{FED7A152-6A85-400A-BEFF-16AA7579DC7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62B342D0-0375-40E4-BDE9-09919A6E09AA}">
      <text>
        <r>
          <rPr>
            <b/>
            <sz val="9"/>
            <color indexed="81"/>
            <rFont val="Tahoma"/>
            <family val="2"/>
          </rPr>
          <t>Numero de actividades en valor absoluto</t>
        </r>
      </text>
    </comment>
    <comment ref="BT8" authorId="4" shapeId="0" xr:uid="{8C659B23-515C-4651-95FC-68043EAE89ED}">
      <text>
        <r>
          <rPr>
            <b/>
            <sz val="9"/>
            <color indexed="81"/>
            <rFont val="Tahoma"/>
            <family val="2"/>
          </rPr>
          <t>Porcentaje correspondiente al mes</t>
        </r>
      </text>
    </comment>
    <comment ref="BU8" authorId="4" shapeId="0" xr:uid="{9081DABC-820E-477A-BD71-2665E2E966E9}">
      <text>
        <r>
          <rPr>
            <b/>
            <sz val="9"/>
            <color indexed="81"/>
            <rFont val="Tahoma"/>
            <family val="2"/>
          </rPr>
          <t>Numero de actividades ejecutadas en valor absoluto</t>
        </r>
      </text>
    </comment>
    <comment ref="BX8" authorId="12" shapeId="0" xr:uid="{10D0D340-782E-4BC2-90B3-533684B8EE9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C969905C-854B-434C-BED7-78627867AF5B}">
      <text>
        <r>
          <rPr>
            <b/>
            <sz val="9"/>
            <color indexed="81"/>
            <rFont val="Tahoma"/>
            <family val="2"/>
          </rPr>
          <t>Numero de actividades en valor absoluto</t>
        </r>
      </text>
    </comment>
    <comment ref="BZ8" authorId="4" shapeId="0" xr:uid="{12340023-3BC8-4487-BC7A-32E20B6E63B2}">
      <text>
        <r>
          <rPr>
            <b/>
            <sz val="9"/>
            <color indexed="81"/>
            <rFont val="Tahoma"/>
            <family val="2"/>
          </rPr>
          <t>Porcentaje correspondiente al mes</t>
        </r>
      </text>
    </comment>
    <comment ref="CA8" authorId="4" shapeId="0" xr:uid="{4E0827C0-B686-4C62-B9EE-1F981C0DB79B}">
      <text>
        <r>
          <rPr>
            <b/>
            <sz val="9"/>
            <color indexed="81"/>
            <rFont val="Tahoma"/>
            <family val="2"/>
          </rPr>
          <t>Numero de actividades ejecutadas en valor absoluto</t>
        </r>
      </text>
    </comment>
    <comment ref="CD8" authorId="13" shapeId="0" xr:uid="{038CF500-48B9-4018-B347-2EF8D8AF966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4E2A565A-5184-4AE7-A6DE-44AB1C40848D}">
      <text>
        <r>
          <rPr>
            <b/>
            <sz val="9"/>
            <color indexed="81"/>
            <rFont val="Tahoma"/>
            <family val="2"/>
          </rPr>
          <t>Numero de actividades en valor absoluto</t>
        </r>
      </text>
    </comment>
    <comment ref="CF8" authorId="4" shapeId="0" xr:uid="{1B0D77B0-F100-4F78-B02A-32FD803310AC}">
      <text>
        <r>
          <rPr>
            <b/>
            <sz val="9"/>
            <color indexed="81"/>
            <rFont val="Tahoma"/>
            <family val="2"/>
          </rPr>
          <t>Porcentaje correspondiente al mes</t>
        </r>
      </text>
    </comment>
    <comment ref="CG8" authorId="4" shapeId="0" xr:uid="{A86603D6-D481-4F3B-A48E-1ABB87645E9B}">
      <text>
        <r>
          <rPr>
            <b/>
            <sz val="9"/>
            <color indexed="81"/>
            <rFont val="Tahoma"/>
            <family val="2"/>
          </rPr>
          <t>Numero de actividades ejecutadas en valor absoluto</t>
        </r>
      </text>
    </comment>
    <comment ref="CJ8" authorId="14" shapeId="0" xr:uid="{D13F77FE-E6D1-4D62-8F89-963D74EB95F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169DC95F-2196-4BEA-A9CA-E6D8B248656A}">
      <text>
        <r>
          <rPr>
            <b/>
            <sz val="9"/>
            <color indexed="81"/>
            <rFont val="Tahoma"/>
            <family val="2"/>
          </rPr>
          <t>Numero de actividades en valor absoluto</t>
        </r>
      </text>
    </comment>
    <comment ref="CL8" authorId="4" shapeId="0" xr:uid="{7230A19D-5B67-43E1-B20D-3FF4B1FD09A6}">
      <text>
        <r>
          <rPr>
            <b/>
            <sz val="9"/>
            <color indexed="81"/>
            <rFont val="Tahoma"/>
            <family val="2"/>
          </rPr>
          <t>Porcentaje correspondiente al mes</t>
        </r>
      </text>
    </comment>
    <comment ref="CM8" authorId="4" shapeId="0" xr:uid="{53CF0AB2-B288-41C3-B24D-27FC75C23059}">
      <text>
        <r>
          <rPr>
            <b/>
            <sz val="9"/>
            <color indexed="81"/>
            <rFont val="Tahoma"/>
            <family val="2"/>
          </rPr>
          <t>Numero de actividades ejecutadas en valor absoluto</t>
        </r>
      </text>
    </comment>
    <comment ref="CP8" authorId="15" shapeId="0" xr:uid="{DCB5C299-DCED-4619-BB55-4E81D07208D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ED886F13-5FD1-4152-8066-20425B27C940}">
      <text>
        <r>
          <rPr>
            <b/>
            <sz val="9"/>
            <color indexed="81"/>
            <rFont val="Tahoma"/>
            <family val="2"/>
          </rPr>
          <t>Numero de actividades en valor absoluto</t>
        </r>
      </text>
    </comment>
    <comment ref="CR8" authorId="4" shapeId="0" xr:uid="{7D2B415B-11B7-462A-841C-C218261DC1D9}">
      <text>
        <r>
          <rPr>
            <b/>
            <sz val="9"/>
            <color indexed="81"/>
            <rFont val="Tahoma"/>
            <family val="2"/>
          </rPr>
          <t>Porcentaje correspondiente al mes</t>
        </r>
      </text>
    </comment>
    <comment ref="CS8" authorId="4" shapeId="0" xr:uid="{96A70EE7-EE39-4201-9B48-BB618A57E90C}">
      <text>
        <r>
          <rPr>
            <b/>
            <sz val="9"/>
            <color indexed="81"/>
            <rFont val="Tahoma"/>
            <family val="2"/>
          </rPr>
          <t>Numero de actividades ejecutadas en valor absoluto</t>
        </r>
      </text>
    </comment>
    <comment ref="CV8" authorId="16" shapeId="0" xr:uid="{B1BC1BE9-0111-4D10-B25C-DF30E47650F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tc={1BD606C0-6BFC-426B-95CA-871591CBF037}</author>
    <author>tc={E9C65B56-E9B4-430F-9A21-F95D597C62D4}</author>
    <author>J18</author>
    <author>tc={9B2D095C-F7CA-4805-B8E6-AC01C9AB9AF0}</author>
    <author>tc={001054ED-C280-4275-96D6-A2195F80CAF4}</author>
    <author>tc={03A7920F-615D-4731-B3DB-9B785D19B18E}</author>
    <author>tc={FA199DAB-F430-4083-AFBB-660053F0413D}</author>
    <author>tc={1EF70045-C7D4-40C0-B03A-0B99F08A7DED}</author>
    <author>tc={A33CE4D6-41F2-4B2F-9FD3-B3FADD6F32D1}</author>
    <author>tc={58B409A3-05EB-4733-826A-A2AF9F5AD420}</author>
    <author>tc={EE0CB271-642D-4C42-B213-0C21DC87A763}</author>
    <author>tc={28E75BA1-9A76-4C2C-9026-5B0CE0CB3D4E}</author>
    <author>tc={8850DCF5-A614-44F0-9AA2-1225B13DC431}</author>
    <author>tc={7877171C-BDFA-4666-BF16-B912CE80CBD1}</author>
    <author>tc={E255C4E2-9209-4EDC-8D02-6C1A2D762136}</author>
  </authors>
  <commentList>
    <comment ref="C6" authorId="0" shapeId="0" xr:uid="{D50DE0CB-B935-488E-A55B-F69588AF2F73}">
      <text>
        <r>
          <rPr>
            <b/>
            <sz val="9"/>
            <color indexed="81"/>
            <rFont val="Tahoma"/>
            <family val="2"/>
          </rPr>
          <t>Seleccione el propósito del Plan de Desarrollo Distrital que se relaciona con la actividad principal formulada.</t>
        </r>
      </text>
    </comment>
    <comment ref="D6" authorId="0" shapeId="0" xr:uid="{F2D1ED40-BE24-4397-92E9-C90534DFC551}">
      <text>
        <r>
          <rPr>
            <b/>
            <sz val="9"/>
            <color indexed="81"/>
            <rFont val="Tahoma"/>
            <family val="2"/>
          </rPr>
          <t>Seleccione el Programa general del Plan de Desarrollo Distrital que se relaciona con el propósito y la actividad principal formulada.</t>
        </r>
      </text>
    </comment>
    <comment ref="E6" authorId="0" shapeId="0" xr:uid="{6F0E0FCF-A079-428A-A9D7-9E6FD24BE518}">
      <text>
        <r>
          <rPr>
            <b/>
            <sz val="9"/>
            <color indexed="81"/>
            <rFont val="Tahoma"/>
            <family val="2"/>
          </rPr>
          <t>Seleccione la Meta sector del Plan de Desarrollo Distrital que se relaciona con el propósito, el programa y la o las actividades principales formuladas.</t>
        </r>
      </text>
    </comment>
    <comment ref="F6" authorId="0" shapeId="0" xr:uid="{1089CFFE-990F-4F36-BDDA-C0ADFCD69C7B}">
      <text>
        <r>
          <rPr>
            <b/>
            <sz val="9"/>
            <color indexed="81"/>
            <rFont val="Tahoma"/>
            <family val="2"/>
          </rPr>
          <t>Seleccione el Proyecto de inversión que se relaciona con la o las actividades principales formuladas.</t>
        </r>
      </text>
    </comment>
    <comment ref="G6" authorId="0" shapeId="0" xr:uid="{F6B72427-E84F-4560-BEC2-DDC5F8739AFE}">
      <text>
        <r>
          <rPr>
            <b/>
            <sz val="9"/>
            <color indexed="81"/>
            <rFont val="Tahoma"/>
            <family val="2"/>
          </rPr>
          <t>Seleccione la meta que se relaciona con el Proyecto de inversión</t>
        </r>
      </text>
    </comment>
    <comment ref="H6" authorId="0" shapeId="0" xr:uid="{63AD0502-14A9-43DE-9942-23816E70F42C}">
      <text>
        <r>
          <rPr>
            <b/>
            <sz val="9"/>
            <color indexed="81"/>
            <rFont val="Tahoma"/>
            <family val="2"/>
          </rPr>
          <t>Seleccione el objetivo del Plan Estratégico Institucional al  que contribuye con la ejecución de la actividad</t>
        </r>
      </text>
    </comment>
    <comment ref="I6" authorId="0" shapeId="0" xr:uid="{8F7D2DE4-ED48-4920-BE43-7AA387BA36BF}">
      <text>
        <r>
          <rPr>
            <b/>
            <sz val="9"/>
            <color indexed="81"/>
            <rFont val="Tahoma"/>
            <family val="2"/>
          </rPr>
          <t>Escriba la meta del Plan Estratégico Institucional que se relaciona con el objetivo estratégico seleccionado y con la actividad formulada.</t>
        </r>
      </text>
    </comment>
    <comment ref="J6" authorId="1" shapeId="0" xr:uid="{D78AF6C7-0267-4104-B5DA-2393ED366FCE}">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1BD606C0-6BFC-426B-95CA-871591CBF03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9274A39A-D115-40E7-9CFE-0D37E887E053}">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3EE62ABB-5568-4FA7-B49E-DEBDE5C33D4A}">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E9C65B56-E9B4-430F-9A21-F95D597C62D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A61B5D10-DE6F-4915-B7AA-E733430B5639}">
      <text>
        <r>
          <rPr>
            <b/>
            <sz val="9"/>
            <color indexed="81"/>
            <rFont val="Tahoma"/>
            <family val="2"/>
          </rPr>
          <t>Numero de actividades en valor absoluto</t>
        </r>
      </text>
    </comment>
    <comment ref="AD8" authorId="4" shapeId="0" xr:uid="{EE24C6B4-351D-4CC6-907E-2B0A45118F19}">
      <text>
        <r>
          <rPr>
            <b/>
            <sz val="9"/>
            <color indexed="81"/>
            <rFont val="Tahoma"/>
            <family val="2"/>
          </rPr>
          <t>Porcentaje correspondiente al mes</t>
        </r>
      </text>
    </comment>
    <comment ref="AE8" authorId="4" shapeId="0" xr:uid="{C8E4FC4C-4342-4503-92C7-77651FFF8BA8}">
      <text>
        <r>
          <rPr>
            <b/>
            <sz val="9"/>
            <color indexed="81"/>
            <rFont val="Tahoma"/>
            <family val="2"/>
          </rPr>
          <t>Numero de actividades ejecutadas en valor absoluto</t>
        </r>
      </text>
    </comment>
    <comment ref="AH8" authorId="5" shapeId="0" xr:uid="{9B2D095C-F7CA-4805-B8E6-AC01C9AB9AF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F2ED1737-EC1D-461D-983A-DB60ACFD4141}">
      <text>
        <r>
          <rPr>
            <b/>
            <sz val="9"/>
            <color indexed="81"/>
            <rFont val="Tahoma"/>
            <family val="2"/>
          </rPr>
          <t>Numero de actividades en valor absoluto</t>
        </r>
      </text>
    </comment>
    <comment ref="AJ8" authorId="4" shapeId="0" xr:uid="{A519C1B7-DBC8-4D89-9897-71F099D073AC}">
      <text>
        <r>
          <rPr>
            <b/>
            <sz val="9"/>
            <color indexed="81"/>
            <rFont val="Tahoma"/>
            <family val="2"/>
          </rPr>
          <t>Porcentaje correspondiente al mes</t>
        </r>
      </text>
    </comment>
    <comment ref="AK8" authorId="4" shapeId="0" xr:uid="{DE390EF6-06F2-4D27-ADE6-512E0B55C8BD}">
      <text>
        <r>
          <rPr>
            <b/>
            <sz val="9"/>
            <color indexed="81"/>
            <rFont val="Tahoma"/>
            <family val="2"/>
          </rPr>
          <t>Numero de actividades ejecutadas en valor absoluto</t>
        </r>
      </text>
    </comment>
    <comment ref="AN8" authorId="6" shapeId="0" xr:uid="{001054ED-C280-4275-96D6-A2195F80CAF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EA833E56-D6E7-49C5-B840-3036C2F86977}">
      <text>
        <r>
          <rPr>
            <b/>
            <sz val="9"/>
            <color indexed="81"/>
            <rFont val="Tahoma"/>
            <family val="2"/>
          </rPr>
          <t>Numero de actividades en valor absoluto</t>
        </r>
      </text>
    </comment>
    <comment ref="AP8" authorId="4" shapeId="0" xr:uid="{C8845CE4-FEB4-4DF9-9373-9DE11DA14EBC}">
      <text>
        <r>
          <rPr>
            <b/>
            <sz val="9"/>
            <color indexed="81"/>
            <rFont val="Tahoma"/>
            <family val="2"/>
          </rPr>
          <t>Porcentaje correspondiente al mes</t>
        </r>
      </text>
    </comment>
    <comment ref="AQ8" authorId="4" shapeId="0" xr:uid="{20F2223A-69F7-4E70-996F-371125F9DC3B}">
      <text>
        <r>
          <rPr>
            <b/>
            <sz val="9"/>
            <color indexed="81"/>
            <rFont val="Tahoma"/>
            <family val="2"/>
          </rPr>
          <t>Numero de actividades ejecutadas en valor absoluto</t>
        </r>
      </text>
    </comment>
    <comment ref="AT8" authorId="7" shapeId="0" xr:uid="{03A7920F-615D-4731-B3DB-9B785D19B18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04E1343A-6357-446F-845B-74A76E2F0C94}">
      <text>
        <r>
          <rPr>
            <b/>
            <sz val="9"/>
            <color indexed="81"/>
            <rFont val="Tahoma"/>
            <family val="2"/>
          </rPr>
          <t>Numero de actividades en valor absoluto</t>
        </r>
      </text>
    </comment>
    <comment ref="AV8" authorId="4" shapeId="0" xr:uid="{851A880B-C3EB-49DB-B8BF-6FECBFE24F8D}">
      <text>
        <r>
          <rPr>
            <b/>
            <sz val="9"/>
            <color indexed="81"/>
            <rFont val="Tahoma"/>
            <family val="2"/>
          </rPr>
          <t>Porcentaje correspondiente al mes</t>
        </r>
      </text>
    </comment>
    <comment ref="AW8" authorId="4" shapeId="0" xr:uid="{972FF9BA-0D1E-4240-8FF8-860AEFB72E68}">
      <text>
        <r>
          <rPr>
            <b/>
            <sz val="9"/>
            <color indexed="81"/>
            <rFont val="Tahoma"/>
            <family val="2"/>
          </rPr>
          <t>Numero de actividades ejecutadas en valor absoluto</t>
        </r>
      </text>
    </comment>
    <comment ref="AZ8" authorId="8" shapeId="0" xr:uid="{FA199DAB-F430-4083-AFBB-660053F0413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8B0FF8DD-F3A9-4596-8AAC-A4661A55D78C}">
      <text>
        <r>
          <rPr>
            <b/>
            <sz val="9"/>
            <color indexed="81"/>
            <rFont val="Tahoma"/>
            <family val="2"/>
          </rPr>
          <t>Numero de actividades en valor absoluto</t>
        </r>
      </text>
    </comment>
    <comment ref="BB8" authorId="4" shapeId="0" xr:uid="{B679EAB6-D12A-4E54-9574-66E8B5AA41E4}">
      <text>
        <r>
          <rPr>
            <b/>
            <sz val="9"/>
            <color indexed="81"/>
            <rFont val="Tahoma"/>
            <family val="2"/>
          </rPr>
          <t>Porcentaje correspondiente al mes</t>
        </r>
      </text>
    </comment>
    <comment ref="BC8" authorId="4" shapeId="0" xr:uid="{51D6DCE6-BA7D-4025-9046-92836982AB69}">
      <text>
        <r>
          <rPr>
            <b/>
            <sz val="9"/>
            <color indexed="81"/>
            <rFont val="Tahoma"/>
            <family val="2"/>
          </rPr>
          <t>Numero de actividades ejecutadas en valor absoluto</t>
        </r>
      </text>
    </comment>
    <comment ref="BF8" authorId="9" shapeId="0" xr:uid="{1EF70045-C7D4-40C0-B03A-0B99F08A7DE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201DF6BC-A4FE-4F0E-AA6B-9033FEF71972}">
      <text>
        <r>
          <rPr>
            <b/>
            <sz val="9"/>
            <color indexed="81"/>
            <rFont val="Tahoma"/>
            <family val="2"/>
          </rPr>
          <t>Numero de actividades en valor absoluto</t>
        </r>
      </text>
    </comment>
    <comment ref="BH8" authorId="4" shapeId="0" xr:uid="{BAC25D14-2C24-47FE-B373-5E26B82E1477}">
      <text>
        <r>
          <rPr>
            <b/>
            <sz val="9"/>
            <color indexed="81"/>
            <rFont val="Tahoma"/>
            <family val="2"/>
          </rPr>
          <t>Porcentaje correspondiente al mes</t>
        </r>
      </text>
    </comment>
    <comment ref="BI8" authorId="4" shapeId="0" xr:uid="{A86A2B2D-243D-464A-BE52-D3B769EA8AC2}">
      <text>
        <r>
          <rPr>
            <b/>
            <sz val="9"/>
            <color indexed="81"/>
            <rFont val="Tahoma"/>
            <family val="2"/>
          </rPr>
          <t>Numero de actividades ejecutadas en valor absoluto</t>
        </r>
      </text>
    </comment>
    <comment ref="BL8" authorId="10" shapeId="0" xr:uid="{A33CE4D6-41F2-4B2F-9FD3-B3FADD6F32D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599441B8-0A03-4F25-B737-30C0AE39D574}">
      <text>
        <r>
          <rPr>
            <b/>
            <sz val="9"/>
            <color indexed="81"/>
            <rFont val="Tahoma"/>
            <family val="2"/>
          </rPr>
          <t>Numero de actividades en valor absoluto</t>
        </r>
      </text>
    </comment>
    <comment ref="BN8" authorId="4" shapeId="0" xr:uid="{1AA26ADA-4F3F-4FCA-9E6B-3F0567633120}">
      <text>
        <r>
          <rPr>
            <b/>
            <sz val="9"/>
            <color indexed="81"/>
            <rFont val="Tahoma"/>
            <family val="2"/>
          </rPr>
          <t>Porcentaje correspondiente al mes</t>
        </r>
      </text>
    </comment>
    <comment ref="BO8" authorId="4" shapeId="0" xr:uid="{0E4D6FBD-9A4E-4E3D-AD08-3E3E695A7FB2}">
      <text>
        <r>
          <rPr>
            <b/>
            <sz val="9"/>
            <color indexed="81"/>
            <rFont val="Tahoma"/>
            <family val="2"/>
          </rPr>
          <t>Numero de actividades ejecutadas en valor absoluto</t>
        </r>
      </text>
    </comment>
    <comment ref="BR8" authorId="11" shapeId="0" xr:uid="{58B409A3-05EB-4733-826A-A2AF9F5AD42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FD7AE251-2A6A-4F83-9EC8-01301113B574}">
      <text>
        <r>
          <rPr>
            <b/>
            <sz val="9"/>
            <color indexed="81"/>
            <rFont val="Tahoma"/>
            <family val="2"/>
          </rPr>
          <t>Numero de actividades en valor absoluto</t>
        </r>
      </text>
    </comment>
    <comment ref="BT8" authorId="4" shapeId="0" xr:uid="{2EEF2E5B-1358-4849-952E-8A4274F20045}">
      <text>
        <r>
          <rPr>
            <b/>
            <sz val="9"/>
            <color indexed="81"/>
            <rFont val="Tahoma"/>
            <family val="2"/>
          </rPr>
          <t>Porcentaje correspondiente al mes</t>
        </r>
      </text>
    </comment>
    <comment ref="BU8" authorId="4" shapeId="0" xr:uid="{A8F48BD0-03E3-48DC-9DC6-4991B3F30012}">
      <text>
        <r>
          <rPr>
            <b/>
            <sz val="9"/>
            <color indexed="81"/>
            <rFont val="Tahoma"/>
            <family val="2"/>
          </rPr>
          <t>Numero de actividades ejecutadas en valor absoluto</t>
        </r>
      </text>
    </comment>
    <comment ref="BX8" authorId="12" shapeId="0" xr:uid="{EE0CB271-642D-4C42-B213-0C21DC87A76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12EEF409-121C-4011-A28F-CCB64EB829B5}">
      <text>
        <r>
          <rPr>
            <b/>
            <sz val="9"/>
            <color indexed="81"/>
            <rFont val="Tahoma"/>
            <family val="2"/>
          </rPr>
          <t>Numero de actividades en valor absoluto</t>
        </r>
      </text>
    </comment>
    <comment ref="BZ8" authorId="4" shapeId="0" xr:uid="{0C2E2041-0A20-4DA2-B562-AF92140ED250}">
      <text>
        <r>
          <rPr>
            <b/>
            <sz val="9"/>
            <color indexed="81"/>
            <rFont val="Tahoma"/>
            <family val="2"/>
          </rPr>
          <t>Porcentaje correspondiente al mes</t>
        </r>
      </text>
    </comment>
    <comment ref="CA8" authorId="4" shapeId="0" xr:uid="{98D71D03-24D2-43C9-AAAC-DEB0ADCDC855}">
      <text>
        <r>
          <rPr>
            <b/>
            <sz val="9"/>
            <color indexed="81"/>
            <rFont val="Tahoma"/>
            <family val="2"/>
          </rPr>
          <t>Numero de actividades ejecutadas en valor absoluto</t>
        </r>
      </text>
    </comment>
    <comment ref="CD8" authorId="13" shapeId="0" xr:uid="{28E75BA1-9A76-4C2C-9026-5B0CE0CB3D4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02D2582A-C41E-4FAC-90CE-2BF171845C52}">
      <text>
        <r>
          <rPr>
            <b/>
            <sz val="9"/>
            <color indexed="81"/>
            <rFont val="Tahoma"/>
            <family val="2"/>
          </rPr>
          <t>Numero de actividades en valor absoluto</t>
        </r>
      </text>
    </comment>
    <comment ref="CF8" authorId="4" shapeId="0" xr:uid="{72A394FD-D495-4169-9F82-B2CB4ACFD932}">
      <text>
        <r>
          <rPr>
            <b/>
            <sz val="9"/>
            <color indexed="81"/>
            <rFont val="Tahoma"/>
            <family val="2"/>
          </rPr>
          <t>Porcentaje correspondiente al mes</t>
        </r>
      </text>
    </comment>
    <comment ref="CG8" authorId="4" shapeId="0" xr:uid="{C9ADF3F2-5C10-47C6-A44F-BA29EE815E42}">
      <text>
        <r>
          <rPr>
            <b/>
            <sz val="9"/>
            <color indexed="81"/>
            <rFont val="Tahoma"/>
            <family val="2"/>
          </rPr>
          <t>Numero de actividades ejecutadas en valor absoluto</t>
        </r>
      </text>
    </comment>
    <comment ref="CJ8" authorId="14" shapeId="0" xr:uid="{8850DCF5-A614-44F0-9AA2-1225B13DC43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2D194082-7AB4-4351-9186-47DA20954069}">
      <text>
        <r>
          <rPr>
            <b/>
            <sz val="9"/>
            <color indexed="81"/>
            <rFont val="Tahoma"/>
            <family val="2"/>
          </rPr>
          <t>Numero de actividades en valor absoluto</t>
        </r>
      </text>
    </comment>
    <comment ref="CL8" authorId="4" shapeId="0" xr:uid="{74779884-9DEE-48B9-923F-A2279E2D69EF}">
      <text>
        <r>
          <rPr>
            <b/>
            <sz val="9"/>
            <color indexed="81"/>
            <rFont val="Tahoma"/>
            <family val="2"/>
          </rPr>
          <t>Porcentaje correspondiente al mes</t>
        </r>
      </text>
    </comment>
    <comment ref="CM8" authorId="4" shapeId="0" xr:uid="{B9D88451-0213-415D-9996-F54A1345CA2C}">
      <text>
        <r>
          <rPr>
            <b/>
            <sz val="9"/>
            <color indexed="81"/>
            <rFont val="Tahoma"/>
            <family val="2"/>
          </rPr>
          <t>Numero de actividades ejecutadas en valor absoluto</t>
        </r>
      </text>
    </comment>
    <comment ref="CP8" authorId="15" shapeId="0" xr:uid="{7877171C-BDFA-4666-BF16-B912CE80CBD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F2E6D118-66B2-4CCD-B60D-0C0B12C12F26}">
      <text>
        <r>
          <rPr>
            <b/>
            <sz val="9"/>
            <color indexed="81"/>
            <rFont val="Tahoma"/>
            <family val="2"/>
          </rPr>
          <t>Numero de actividades en valor absoluto</t>
        </r>
      </text>
    </comment>
    <comment ref="CR8" authorId="4" shapeId="0" xr:uid="{483BBED3-FA97-4302-A40A-607EC045CE07}">
      <text>
        <r>
          <rPr>
            <b/>
            <sz val="9"/>
            <color indexed="81"/>
            <rFont val="Tahoma"/>
            <family val="2"/>
          </rPr>
          <t>Porcentaje correspondiente al mes</t>
        </r>
      </text>
    </comment>
    <comment ref="CS8" authorId="4" shapeId="0" xr:uid="{028A067D-8EC3-43F5-87B3-159E62AEFC2F}">
      <text>
        <r>
          <rPr>
            <b/>
            <sz val="9"/>
            <color indexed="81"/>
            <rFont val="Tahoma"/>
            <family val="2"/>
          </rPr>
          <t>Numero de actividades ejecutadas en valor absoluto</t>
        </r>
      </text>
    </comment>
    <comment ref="CV8" authorId="16" shapeId="0" xr:uid="{E255C4E2-9209-4EDC-8D02-6C1A2D76213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tc={27895571-03C8-48BD-8CD6-124858063253}</author>
    <author>tc={3B6922D3-BD41-4BC6-A5AE-89B4DE9CB5C0}</author>
    <author>J18</author>
    <author>tc={EA15D4B1-5FBD-4FD7-A6B4-3F61132A604A}</author>
    <author>tc={8DC90336-D1B1-4DFB-9768-BDFA38467D0F}</author>
    <author>tc={B7F5FA8D-CD40-416B-8591-8E75AC0D13D7}</author>
    <author>tc={FA2156FD-DF87-4851-843F-3CE6BC68E6D2}</author>
    <author>tc={3E581A0F-B8F5-4B29-9549-DA8984DC7E33}</author>
    <author>tc={2EFBD1F8-B1F8-4D16-9F49-0D6100EE5902}</author>
    <author>tc={12E32CDA-15B9-40F4-8FBB-E1673A78F204}</author>
    <author>tc={7AA7EB70-B0F8-468A-B99B-634FC6083FE2}</author>
    <author>tc={1D78923F-9B78-4234-8655-9196B8041F82}</author>
    <author>tc={182240EC-E660-48C4-90E1-18450F444769}</author>
    <author>tc={107262B4-D370-4EDF-A001-D67FE22681AF}</author>
    <author>tc={F0A5873E-2067-4D4B-A45A-B9CD37AC1CB8}</author>
  </authors>
  <commentList>
    <comment ref="C6" authorId="0" shapeId="0" xr:uid="{4AECBBD1-6CB0-46C0-8F37-846117772774}">
      <text>
        <r>
          <rPr>
            <b/>
            <sz val="9"/>
            <color indexed="81"/>
            <rFont val="Tahoma"/>
            <family val="2"/>
          </rPr>
          <t>Seleccione el propósito del Plan de Desarrollo Distrital que se relaciona con la actividad principal formulada.</t>
        </r>
      </text>
    </comment>
    <comment ref="D6" authorId="0" shapeId="0" xr:uid="{26BD60E7-0E80-4894-BE5A-4BEE7166F2A3}">
      <text>
        <r>
          <rPr>
            <b/>
            <sz val="9"/>
            <color indexed="81"/>
            <rFont val="Tahoma"/>
            <family val="2"/>
          </rPr>
          <t>Seleccione el Programa general del Plan de Desarrollo Distrital que se relaciona con el propósito y la actividad principal formulada.</t>
        </r>
      </text>
    </comment>
    <comment ref="E6" authorId="0" shapeId="0" xr:uid="{B3415B76-5577-4A1C-BB88-A463F7C172CD}">
      <text>
        <r>
          <rPr>
            <b/>
            <sz val="9"/>
            <color indexed="81"/>
            <rFont val="Tahoma"/>
            <family val="2"/>
          </rPr>
          <t>Seleccione la Meta sector del Plan de Desarrollo Distrital que se relaciona con el propósito, el programa y la o las actividades principales formuladas.</t>
        </r>
      </text>
    </comment>
    <comment ref="F6" authorId="0" shapeId="0" xr:uid="{03B3B563-2394-4BB5-B699-68CCE51A1777}">
      <text>
        <r>
          <rPr>
            <b/>
            <sz val="9"/>
            <color indexed="81"/>
            <rFont val="Tahoma"/>
            <family val="2"/>
          </rPr>
          <t>Seleccione el Proyecto de inversión que se relaciona con la o las actividades principales formuladas.</t>
        </r>
      </text>
    </comment>
    <comment ref="G6" authorId="0" shapeId="0" xr:uid="{C54B32DD-3B7B-4FC3-8FC5-70D6A0F98647}">
      <text>
        <r>
          <rPr>
            <b/>
            <sz val="9"/>
            <color indexed="81"/>
            <rFont val="Tahoma"/>
            <family val="2"/>
          </rPr>
          <t>Seleccione la meta que se relaciona con el Proyecto de inversión</t>
        </r>
      </text>
    </comment>
    <comment ref="H6" authorId="0" shapeId="0" xr:uid="{7B137265-C7C7-4027-AB09-22975C9E253F}">
      <text>
        <r>
          <rPr>
            <b/>
            <sz val="9"/>
            <color indexed="81"/>
            <rFont val="Tahoma"/>
            <family val="2"/>
          </rPr>
          <t>Seleccione el objetivo del Plan Estratégico Institucional al  que contribuye con la ejecución de la actividad</t>
        </r>
      </text>
    </comment>
    <comment ref="I6" authorId="0" shapeId="0" xr:uid="{E836D287-8EE3-44B9-BA81-61C2F4BA4005}">
      <text>
        <r>
          <rPr>
            <b/>
            <sz val="9"/>
            <color indexed="81"/>
            <rFont val="Tahoma"/>
            <family val="2"/>
          </rPr>
          <t>Escriba la meta del Plan Estratégico Institucional que se relaciona con el objetivo estratégico seleccionado y con la actividad formulada.</t>
        </r>
      </text>
    </comment>
    <comment ref="J6" authorId="1" shapeId="0" xr:uid="{B113678F-C472-45D9-8D4D-9F4E127A9332}">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27895571-03C8-48BD-8CD6-12485806325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1F32BE82-CD15-41B4-8999-B3F148AFF13E}">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5CBC61A4-0028-4866-8685-DA10545F1FE2}">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3B6922D3-BD41-4BC6-A5AE-89B4DE9CB5C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ED959355-7F73-489F-8784-89844C4EAB58}">
      <text>
        <r>
          <rPr>
            <b/>
            <sz val="9"/>
            <color indexed="81"/>
            <rFont val="Tahoma"/>
            <family val="2"/>
          </rPr>
          <t>Numero de actividades en valor absoluto</t>
        </r>
      </text>
    </comment>
    <comment ref="AD8" authorId="4" shapeId="0" xr:uid="{6A3381B6-E3AE-4E08-868F-5A00FCF20A6C}">
      <text>
        <r>
          <rPr>
            <b/>
            <sz val="9"/>
            <color indexed="81"/>
            <rFont val="Tahoma"/>
            <family val="2"/>
          </rPr>
          <t>Porcentaje correspondiente al mes</t>
        </r>
      </text>
    </comment>
    <comment ref="AE8" authorId="4" shapeId="0" xr:uid="{E4346858-951C-4F65-B0D8-F72D5790F7BF}">
      <text>
        <r>
          <rPr>
            <b/>
            <sz val="9"/>
            <color indexed="81"/>
            <rFont val="Tahoma"/>
            <family val="2"/>
          </rPr>
          <t>Numero de actividades ejecutadas en valor absoluto</t>
        </r>
      </text>
    </comment>
    <comment ref="AH8" authorId="5" shapeId="0" xr:uid="{EA15D4B1-5FBD-4FD7-A6B4-3F61132A604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D3C10917-1DC2-40F1-8E15-E52CDE63EE01}">
      <text>
        <r>
          <rPr>
            <b/>
            <sz val="9"/>
            <color indexed="81"/>
            <rFont val="Tahoma"/>
            <family val="2"/>
          </rPr>
          <t>Numero de actividades en valor absoluto</t>
        </r>
      </text>
    </comment>
    <comment ref="AJ8" authorId="4" shapeId="0" xr:uid="{ADA7B37E-CF17-401A-AE89-BDE73F1DEDEB}">
      <text>
        <r>
          <rPr>
            <b/>
            <sz val="9"/>
            <color indexed="81"/>
            <rFont val="Tahoma"/>
            <family val="2"/>
          </rPr>
          <t>Porcentaje correspondiente al mes</t>
        </r>
      </text>
    </comment>
    <comment ref="AK8" authorId="4" shapeId="0" xr:uid="{DCC39280-20E9-4E00-9DF8-E05CB328840E}">
      <text>
        <r>
          <rPr>
            <b/>
            <sz val="9"/>
            <color indexed="81"/>
            <rFont val="Tahoma"/>
            <family val="2"/>
          </rPr>
          <t>Numero de actividades ejecutadas en valor absoluto</t>
        </r>
      </text>
    </comment>
    <comment ref="AN8" authorId="6" shapeId="0" xr:uid="{8DC90336-D1B1-4DFB-9768-BDFA38467D0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FD7B228F-B40C-4650-B604-F2D98D60F6E7}">
      <text>
        <r>
          <rPr>
            <b/>
            <sz val="9"/>
            <color indexed="81"/>
            <rFont val="Tahoma"/>
            <family val="2"/>
          </rPr>
          <t>Numero de actividades en valor absoluto</t>
        </r>
      </text>
    </comment>
    <comment ref="AP8" authorId="4" shapeId="0" xr:uid="{CBCF4732-5F43-427E-972B-10A14417E566}">
      <text>
        <r>
          <rPr>
            <b/>
            <sz val="9"/>
            <color indexed="81"/>
            <rFont val="Tahoma"/>
            <family val="2"/>
          </rPr>
          <t>Porcentaje correspondiente al mes</t>
        </r>
      </text>
    </comment>
    <comment ref="AQ8" authorId="4" shapeId="0" xr:uid="{E22F55A1-E549-4035-A378-795D606B06B8}">
      <text>
        <r>
          <rPr>
            <b/>
            <sz val="9"/>
            <color indexed="81"/>
            <rFont val="Tahoma"/>
            <family val="2"/>
          </rPr>
          <t>Numero de actividades ejecutadas en valor absoluto</t>
        </r>
      </text>
    </comment>
    <comment ref="AT8" authorId="7" shapeId="0" xr:uid="{B7F5FA8D-CD40-416B-8591-8E75AC0D13D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5D4FBCC2-4B08-4C91-B8A1-FC62AEC7862E}">
      <text>
        <r>
          <rPr>
            <b/>
            <sz val="9"/>
            <color indexed="81"/>
            <rFont val="Tahoma"/>
            <family val="2"/>
          </rPr>
          <t>Numero de actividades en valor absoluto</t>
        </r>
      </text>
    </comment>
    <comment ref="AV8" authorId="4" shapeId="0" xr:uid="{B6E1F067-0251-4EC8-BF2E-A4CE250DF8E6}">
      <text>
        <r>
          <rPr>
            <b/>
            <sz val="9"/>
            <color indexed="81"/>
            <rFont val="Tahoma"/>
            <family val="2"/>
          </rPr>
          <t>Porcentaje correspondiente al mes</t>
        </r>
      </text>
    </comment>
    <comment ref="AW8" authorId="4" shapeId="0" xr:uid="{34C5CD21-7C6D-4C4E-AA78-C09CFDF89006}">
      <text>
        <r>
          <rPr>
            <b/>
            <sz val="9"/>
            <color indexed="81"/>
            <rFont val="Tahoma"/>
            <family val="2"/>
          </rPr>
          <t>Numero de actividades ejecutadas en valor absoluto</t>
        </r>
      </text>
    </comment>
    <comment ref="AZ8" authorId="8" shapeId="0" xr:uid="{FA2156FD-DF87-4851-843F-3CE6BC68E6D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18CEE205-A84C-402B-BB9A-08B5795BFB9D}">
      <text>
        <r>
          <rPr>
            <b/>
            <sz val="9"/>
            <color indexed="81"/>
            <rFont val="Tahoma"/>
            <family val="2"/>
          </rPr>
          <t>Numero de actividades en valor absoluto</t>
        </r>
      </text>
    </comment>
    <comment ref="BB8" authorId="4" shapeId="0" xr:uid="{70EEEFA4-607C-423D-A002-D512AE555AA6}">
      <text>
        <r>
          <rPr>
            <b/>
            <sz val="9"/>
            <color indexed="81"/>
            <rFont val="Tahoma"/>
            <family val="2"/>
          </rPr>
          <t>Porcentaje correspondiente al mes</t>
        </r>
      </text>
    </comment>
    <comment ref="BC8" authorId="4" shapeId="0" xr:uid="{DD89AB0B-D5EA-487A-B8D6-61815CC9B865}">
      <text>
        <r>
          <rPr>
            <b/>
            <sz val="9"/>
            <color indexed="81"/>
            <rFont val="Tahoma"/>
            <family val="2"/>
          </rPr>
          <t>Numero de actividades ejecutadas en valor absoluto</t>
        </r>
      </text>
    </comment>
    <comment ref="BF8" authorId="9" shapeId="0" xr:uid="{3E581A0F-B8F5-4B29-9549-DA8984DC7E3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248E54B2-1627-4390-A87A-5BC1D670D291}">
      <text>
        <r>
          <rPr>
            <b/>
            <sz val="9"/>
            <color indexed="81"/>
            <rFont val="Tahoma"/>
            <family val="2"/>
          </rPr>
          <t>Numero de actividades en valor absoluto</t>
        </r>
      </text>
    </comment>
    <comment ref="BH8" authorId="4" shapeId="0" xr:uid="{DE9D6868-543F-46F1-9DB8-6A8C4469F665}">
      <text>
        <r>
          <rPr>
            <b/>
            <sz val="9"/>
            <color indexed="81"/>
            <rFont val="Tahoma"/>
            <family val="2"/>
          </rPr>
          <t>Porcentaje correspondiente al mes</t>
        </r>
      </text>
    </comment>
    <comment ref="BI8" authorId="4" shapeId="0" xr:uid="{A5725411-77B1-46E2-8912-A5E539968D40}">
      <text>
        <r>
          <rPr>
            <b/>
            <sz val="9"/>
            <color indexed="81"/>
            <rFont val="Tahoma"/>
            <family val="2"/>
          </rPr>
          <t>Numero de actividades ejecutadas en valor absoluto</t>
        </r>
      </text>
    </comment>
    <comment ref="BL8" authorId="10" shapeId="0" xr:uid="{2EFBD1F8-B1F8-4D16-9F49-0D6100EE590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1C73D352-627A-4015-AD79-B3FB7DA6AFAC}">
      <text>
        <r>
          <rPr>
            <b/>
            <sz val="9"/>
            <color indexed="81"/>
            <rFont val="Tahoma"/>
            <family val="2"/>
          </rPr>
          <t>Numero de actividades en valor absoluto</t>
        </r>
      </text>
    </comment>
    <comment ref="BN8" authorId="4" shapeId="0" xr:uid="{801DF79B-2C39-4B95-91C9-C82CF4E70CCE}">
      <text>
        <r>
          <rPr>
            <b/>
            <sz val="9"/>
            <color indexed="81"/>
            <rFont val="Tahoma"/>
            <family val="2"/>
          </rPr>
          <t>Porcentaje correspondiente al mes</t>
        </r>
      </text>
    </comment>
    <comment ref="BO8" authorId="4" shapeId="0" xr:uid="{76C70223-7ED8-44E0-ADB8-DACF5F3B2BCC}">
      <text>
        <r>
          <rPr>
            <b/>
            <sz val="9"/>
            <color indexed="81"/>
            <rFont val="Tahoma"/>
            <family val="2"/>
          </rPr>
          <t>Numero de actividades ejecutadas en valor absoluto</t>
        </r>
      </text>
    </comment>
    <comment ref="BR8" authorId="11" shapeId="0" xr:uid="{12E32CDA-15B9-40F4-8FBB-E1673A78F20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C97A4E92-9A8D-466C-92E4-650A2CE1D7D6}">
      <text>
        <r>
          <rPr>
            <b/>
            <sz val="9"/>
            <color indexed="81"/>
            <rFont val="Tahoma"/>
            <family val="2"/>
          </rPr>
          <t>Numero de actividades en valor absoluto</t>
        </r>
      </text>
    </comment>
    <comment ref="BT8" authorId="4" shapeId="0" xr:uid="{D682FB7A-EB54-42F9-9B05-0291E7FCF257}">
      <text>
        <r>
          <rPr>
            <b/>
            <sz val="9"/>
            <color indexed="81"/>
            <rFont val="Tahoma"/>
            <family val="2"/>
          </rPr>
          <t>Porcentaje correspondiente al mes</t>
        </r>
      </text>
    </comment>
    <comment ref="BU8" authorId="4" shapeId="0" xr:uid="{B393544E-3EEC-4739-8845-363DBD8CAAD9}">
      <text>
        <r>
          <rPr>
            <b/>
            <sz val="9"/>
            <color indexed="81"/>
            <rFont val="Tahoma"/>
            <family val="2"/>
          </rPr>
          <t>Numero de actividades ejecutadas en valor absoluto</t>
        </r>
      </text>
    </comment>
    <comment ref="BX8" authorId="12" shapeId="0" xr:uid="{7AA7EB70-B0F8-468A-B99B-634FC6083FE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0A3318B4-929D-48C8-8889-9541C079AE2D}">
      <text>
        <r>
          <rPr>
            <b/>
            <sz val="9"/>
            <color indexed="81"/>
            <rFont val="Tahoma"/>
            <family val="2"/>
          </rPr>
          <t>Numero de actividades en valor absoluto</t>
        </r>
      </text>
    </comment>
    <comment ref="BZ8" authorId="4" shapeId="0" xr:uid="{A7DA1E8B-739A-43AE-BEB0-4CF5D175AF83}">
      <text>
        <r>
          <rPr>
            <b/>
            <sz val="9"/>
            <color indexed="81"/>
            <rFont val="Tahoma"/>
            <family val="2"/>
          </rPr>
          <t>Porcentaje correspondiente al mes</t>
        </r>
      </text>
    </comment>
    <comment ref="CA8" authorId="4" shapeId="0" xr:uid="{DA793F77-5A31-44A6-8A46-C501B5E51986}">
      <text>
        <r>
          <rPr>
            <b/>
            <sz val="9"/>
            <color indexed="81"/>
            <rFont val="Tahoma"/>
            <family val="2"/>
          </rPr>
          <t>Numero de actividades ejecutadas en valor absoluto</t>
        </r>
      </text>
    </comment>
    <comment ref="CD8" authorId="13" shapeId="0" xr:uid="{1D78923F-9B78-4234-8655-9196B8041F8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B10C370E-648E-4405-B337-8C04BD87BE44}">
      <text>
        <r>
          <rPr>
            <b/>
            <sz val="9"/>
            <color indexed="81"/>
            <rFont val="Tahoma"/>
            <family val="2"/>
          </rPr>
          <t>Numero de actividades en valor absoluto</t>
        </r>
      </text>
    </comment>
    <comment ref="CF8" authorId="4" shapeId="0" xr:uid="{6F5E35E8-F1CE-4641-BA79-ED0BBA49B665}">
      <text>
        <r>
          <rPr>
            <b/>
            <sz val="9"/>
            <color indexed="81"/>
            <rFont val="Tahoma"/>
            <family val="2"/>
          </rPr>
          <t>Porcentaje correspondiente al mes</t>
        </r>
      </text>
    </comment>
    <comment ref="CG8" authorId="4" shapeId="0" xr:uid="{D1B9E0E1-1ED8-4D3F-AFB8-29D6E62C9BDC}">
      <text>
        <r>
          <rPr>
            <b/>
            <sz val="9"/>
            <color indexed="81"/>
            <rFont val="Tahoma"/>
            <family val="2"/>
          </rPr>
          <t>Numero de actividades ejecutadas en valor absoluto</t>
        </r>
      </text>
    </comment>
    <comment ref="CJ8" authorId="14" shapeId="0" xr:uid="{182240EC-E660-48C4-90E1-18450F44476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E535B4B2-7FE4-4519-8691-D7AB02A2C2D4}">
      <text>
        <r>
          <rPr>
            <b/>
            <sz val="9"/>
            <color indexed="81"/>
            <rFont val="Tahoma"/>
            <family val="2"/>
          </rPr>
          <t>Numero de actividades en valor absoluto</t>
        </r>
      </text>
    </comment>
    <comment ref="CL8" authorId="4" shapeId="0" xr:uid="{6C12BE8B-956A-4AF8-A7A0-72B2645FCBD1}">
      <text>
        <r>
          <rPr>
            <b/>
            <sz val="9"/>
            <color indexed="81"/>
            <rFont val="Tahoma"/>
            <family val="2"/>
          </rPr>
          <t>Porcentaje correspondiente al mes</t>
        </r>
      </text>
    </comment>
    <comment ref="CM8" authorId="4" shapeId="0" xr:uid="{9EC53537-7C2F-476D-BA72-6A968ECB9A79}">
      <text>
        <r>
          <rPr>
            <b/>
            <sz val="9"/>
            <color indexed="81"/>
            <rFont val="Tahoma"/>
            <family val="2"/>
          </rPr>
          <t>Numero de actividades ejecutadas en valor absoluto</t>
        </r>
      </text>
    </comment>
    <comment ref="CP8" authorId="15" shapeId="0" xr:uid="{107262B4-D370-4EDF-A001-D67FE22681A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7130D047-4F53-49D7-BCC5-C40AF8F91B7C}">
      <text>
        <r>
          <rPr>
            <b/>
            <sz val="9"/>
            <color indexed="81"/>
            <rFont val="Tahoma"/>
            <family val="2"/>
          </rPr>
          <t>Numero de actividades en valor absoluto</t>
        </r>
      </text>
    </comment>
    <comment ref="CR8" authorId="4" shapeId="0" xr:uid="{D0C131B3-8BC9-40D8-8D33-6351C8B5A5F5}">
      <text>
        <r>
          <rPr>
            <b/>
            <sz val="9"/>
            <color indexed="81"/>
            <rFont val="Tahoma"/>
            <family val="2"/>
          </rPr>
          <t>Porcentaje correspondiente al mes</t>
        </r>
      </text>
    </comment>
    <comment ref="CS8" authorId="4" shapeId="0" xr:uid="{F86464FE-0504-4579-A2A9-5D2A23435BEB}">
      <text>
        <r>
          <rPr>
            <b/>
            <sz val="9"/>
            <color indexed="81"/>
            <rFont val="Tahoma"/>
            <family val="2"/>
          </rPr>
          <t>Numero de actividades ejecutadas en valor absoluto</t>
        </r>
      </text>
    </comment>
    <comment ref="CV8" authorId="16" shapeId="0" xr:uid="{F0A5873E-2067-4D4B-A45A-B9CD37AC1CB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tc={849E0CE4-C8FC-457C-A1FD-B6CAC29F3A11}</author>
    <author>tc={D981B905-242D-4ED3-AF81-983721B76060}</author>
    <author>J18</author>
    <author>tc={E1EB4302-5E8A-401E-8A50-8D237191CD2C}</author>
    <author>tc={A354D2B4-4760-451E-A740-E41F101427A3}</author>
    <author>tc={3F408612-4D8A-4219-88C5-B41C0EECBEE8}</author>
    <author>tc={7DF41660-8E91-4264-A17E-AC5E9253D1B3}</author>
    <author>tc={F8FF3F23-D084-4D41-AD89-C089737E987F}</author>
    <author>tc={3769DC8E-30DE-47E9-A9DA-1781F4479319}</author>
    <author>tc={9E13B1E3-17F4-4DFA-A29B-6D62B7FCCC98}</author>
    <author>tc={6A307FE1-30D7-4E65-8E8F-107F2DCA414E}</author>
    <author>tc={F68BE6E0-68B7-480C-9849-9A343A43C7B0}</author>
    <author>tc={DB4BEA21-35B5-42F6-9DDC-04BD65A1D09B}</author>
    <author>tc={B07DD220-0607-44ED-B275-713A00AAD3E8}</author>
    <author>tc={99A0EA29-5F18-4FDB-AA93-BF2383AF4FAE}</author>
    <author>tc={7DE6594B-C6D0-4BB6-998E-7071CECBBE14}</author>
  </authors>
  <commentList>
    <comment ref="C6" authorId="0" shapeId="0" xr:uid="{486C5B0E-B579-4BD5-BDB0-92EDA2F3DB8B}">
      <text>
        <r>
          <rPr>
            <b/>
            <sz val="9"/>
            <color indexed="81"/>
            <rFont val="Tahoma"/>
            <family val="2"/>
          </rPr>
          <t>Seleccione el propósito del Plan de Desarrollo Distrital que se relaciona con la actividad principal formulada.</t>
        </r>
      </text>
    </comment>
    <comment ref="D6" authorId="0" shapeId="0" xr:uid="{E3EBCEEC-0894-4457-BD06-E91D9B91B423}">
      <text>
        <r>
          <rPr>
            <b/>
            <sz val="9"/>
            <color indexed="81"/>
            <rFont val="Tahoma"/>
            <family val="2"/>
          </rPr>
          <t>Seleccione el Programa general del Plan de Desarrollo Distrital que se relaciona con el propósito y la actividad principal formulada.</t>
        </r>
      </text>
    </comment>
    <comment ref="E6" authorId="0" shapeId="0" xr:uid="{0C18FFA6-5AEA-4D0F-BA0A-D0908D768957}">
      <text>
        <r>
          <rPr>
            <b/>
            <sz val="9"/>
            <color indexed="81"/>
            <rFont val="Tahoma"/>
            <family val="2"/>
          </rPr>
          <t>Seleccione la Meta sector del Plan de Desarrollo Distrital que se relaciona con el propósito, el programa y la o las actividades principales formuladas.</t>
        </r>
      </text>
    </comment>
    <comment ref="F6" authorId="0" shapeId="0" xr:uid="{85B845E9-2CCC-466B-8707-1C07B7D63621}">
      <text>
        <r>
          <rPr>
            <b/>
            <sz val="9"/>
            <color indexed="81"/>
            <rFont val="Tahoma"/>
            <family val="2"/>
          </rPr>
          <t>Seleccione el Proyecto de inversión que se relaciona con la o las actividades principales formuladas.</t>
        </r>
      </text>
    </comment>
    <comment ref="G6" authorId="0" shapeId="0" xr:uid="{4057BC88-FAF4-4F43-878B-442BFABF3194}">
      <text>
        <r>
          <rPr>
            <b/>
            <sz val="9"/>
            <color indexed="81"/>
            <rFont val="Tahoma"/>
            <family val="2"/>
          </rPr>
          <t>Seleccione la meta que se relaciona con el Proyecto de inversión</t>
        </r>
      </text>
    </comment>
    <comment ref="H6" authorId="0" shapeId="0" xr:uid="{99671751-2570-4537-82AD-D9D4F970A98E}">
      <text>
        <r>
          <rPr>
            <b/>
            <sz val="9"/>
            <color indexed="81"/>
            <rFont val="Tahoma"/>
            <family val="2"/>
          </rPr>
          <t>Seleccione el objetivo del Plan Estratégico Institucional al  que contribuye con la ejecución de la actividad</t>
        </r>
      </text>
    </comment>
    <comment ref="I6" authorId="0" shapeId="0" xr:uid="{E0BC52FF-88EB-459B-A818-A086506DDE0E}">
      <text>
        <r>
          <rPr>
            <b/>
            <sz val="9"/>
            <color indexed="81"/>
            <rFont val="Tahoma"/>
            <family val="2"/>
          </rPr>
          <t>Escriba la meta del Plan Estratégico Institucional que se relaciona con el objetivo estratégico seleccionado y con la actividad formulada.</t>
        </r>
      </text>
    </comment>
    <comment ref="J6" authorId="1" shapeId="0" xr:uid="{BE01DF5D-8ECA-4A46-929D-FEEE7E6F1972}">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849E0CE4-C8FC-457C-A1FD-B6CAC29F3A1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5D93FA60-B660-45AF-9D32-7119DE9FB439}">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A529E63D-B2AA-45A6-B0A6-42BC17210BB6}">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D981B905-242D-4ED3-AF81-983721B7606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683C0884-8F68-4A9E-8C1C-4F9419674FD3}">
      <text>
        <r>
          <rPr>
            <b/>
            <sz val="9"/>
            <color indexed="81"/>
            <rFont val="Tahoma"/>
            <family val="2"/>
          </rPr>
          <t>Numero de actividades en valor absoluto</t>
        </r>
      </text>
    </comment>
    <comment ref="AD8" authorId="4" shapeId="0" xr:uid="{B42B94FD-0CC8-445A-A0EC-F8083AFB7641}">
      <text>
        <r>
          <rPr>
            <b/>
            <sz val="9"/>
            <color indexed="81"/>
            <rFont val="Tahoma"/>
            <family val="2"/>
          </rPr>
          <t>Porcentaje correspondiente al mes</t>
        </r>
      </text>
    </comment>
    <comment ref="AE8" authorId="4" shapeId="0" xr:uid="{AD601914-ED1B-48B2-B2AE-34561FF1568A}">
      <text>
        <r>
          <rPr>
            <b/>
            <sz val="9"/>
            <color indexed="81"/>
            <rFont val="Tahoma"/>
            <family val="2"/>
          </rPr>
          <t>Numero de actividades ejecutadas en valor absoluto</t>
        </r>
      </text>
    </comment>
    <comment ref="AH8" authorId="5" shapeId="0" xr:uid="{E1EB4302-5E8A-401E-8A50-8D237191CD2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CF9E70F4-E33C-43FC-8DD5-FFC5DC878DAA}">
      <text>
        <r>
          <rPr>
            <b/>
            <sz val="9"/>
            <color indexed="81"/>
            <rFont val="Tahoma"/>
            <family val="2"/>
          </rPr>
          <t>Numero de actividades en valor absoluto</t>
        </r>
      </text>
    </comment>
    <comment ref="AJ8" authorId="4" shapeId="0" xr:uid="{87095824-25D7-4F9D-9AA4-23675BDB8E1E}">
      <text>
        <r>
          <rPr>
            <b/>
            <sz val="9"/>
            <color indexed="81"/>
            <rFont val="Tahoma"/>
            <family val="2"/>
          </rPr>
          <t>Porcentaje correspondiente al mes</t>
        </r>
      </text>
    </comment>
    <comment ref="AK8" authorId="4" shapeId="0" xr:uid="{26949B0B-E06D-4C7C-B12A-6885CC3D51CD}">
      <text>
        <r>
          <rPr>
            <b/>
            <sz val="9"/>
            <color indexed="81"/>
            <rFont val="Tahoma"/>
            <family val="2"/>
          </rPr>
          <t>Numero de actividades ejecutadas en valor absoluto</t>
        </r>
      </text>
    </comment>
    <comment ref="AN8" authorId="6" shapeId="0" xr:uid="{A354D2B4-4760-451E-A740-E41F101427A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AF644841-69B7-4712-BFC5-B5A0481DB9DA}">
      <text>
        <r>
          <rPr>
            <b/>
            <sz val="9"/>
            <color indexed="81"/>
            <rFont val="Tahoma"/>
            <family val="2"/>
          </rPr>
          <t>Numero de actividades en valor absoluto</t>
        </r>
      </text>
    </comment>
    <comment ref="AP8" authorId="4" shapeId="0" xr:uid="{3688E1EC-04B7-4194-A0B2-065F3EB0A87C}">
      <text>
        <r>
          <rPr>
            <b/>
            <sz val="9"/>
            <color indexed="81"/>
            <rFont val="Tahoma"/>
            <family val="2"/>
          </rPr>
          <t>Porcentaje correspondiente al mes</t>
        </r>
      </text>
    </comment>
    <comment ref="AQ8" authorId="4" shapeId="0" xr:uid="{6835063F-4495-44DB-9580-2356474722CE}">
      <text>
        <r>
          <rPr>
            <b/>
            <sz val="9"/>
            <color indexed="81"/>
            <rFont val="Tahoma"/>
            <family val="2"/>
          </rPr>
          <t>Numero de actividades ejecutadas en valor absoluto</t>
        </r>
      </text>
    </comment>
    <comment ref="AT8" authorId="7" shapeId="0" xr:uid="{3F408612-4D8A-4219-88C5-B41C0EECBEE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88349391-0E0A-4782-94DA-A3E743F67AA3}">
      <text>
        <r>
          <rPr>
            <b/>
            <sz val="9"/>
            <color indexed="81"/>
            <rFont val="Tahoma"/>
            <family val="2"/>
          </rPr>
          <t>Numero de actividades en valor absoluto</t>
        </r>
      </text>
    </comment>
    <comment ref="AV8" authorId="4" shapeId="0" xr:uid="{BB76B30B-25B8-4B95-A93A-F8E6C6DC649E}">
      <text>
        <r>
          <rPr>
            <b/>
            <sz val="9"/>
            <color indexed="81"/>
            <rFont val="Tahoma"/>
            <family val="2"/>
          </rPr>
          <t>Porcentaje correspondiente al mes</t>
        </r>
      </text>
    </comment>
    <comment ref="AW8" authorId="4" shapeId="0" xr:uid="{493294C9-3519-401A-9992-1F1FC4798256}">
      <text>
        <r>
          <rPr>
            <b/>
            <sz val="9"/>
            <color indexed="81"/>
            <rFont val="Tahoma"/>
            <family val="2"/>
          </rPr>
          <t>Numero de actividades ejecutadas en valor absoluto</t>
        </r>
      </text>
    </comment>
    <comment ref="AZ8" authorId="8" shapeId="0" xr:uid="{7DF41660-8E91-4264-A17E-AC5E9253D1B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8FFEBD5A-82CD-4C56-AF5C-D4FD3CC399E7}">
      <text>
        <r>
          <rPr>
            <b/>
            <sz val="9"/>
            <color indexed="81"/>
            <rFont val="Tahoma"/>
            <family val="2"/>
          </rPr>
          <t>Numero de actividades en valor absoluto</t>
        </r>
      </text>
    </comment>
    <comment ref="BB8" authorId="4" shapeId="0" xr:uid="{1114D835-169C-45C0-982F-9ED945FE7D7F}">
      <text>
        <r>
          <rPr>
            <b/>
            <sz val="9"/>
            <color indexed="81"/>
            <rFont val="Tahoma"/>
            <family val="2"/>
          </rPr>
          <t>Porcentaje correspondiente al mes</t>
        </r>
      </text>
    </comment>
    <comment ref="BC8" authorId="4" shapeId="0" xr:uid="{5E6F41F7-8E45-4172-BE93-E127956FCBD9}">
      <text>
        <r>
          <rPr>
            <b/>
            <sz val="9"/>
            <color indexed="81"/>
            <rFont val="Tahoma"/>
            <family val="2"/>
          </rPr>
          <t>Numero de actividades ejecutadas en valor absoluto</t>
        </r>
      </text>
    </comment>
    <comment ref="BF8" authorId="9" shapeId="0" xr:uid="{F8FF3F23-D084-4D41-AD89-C089737E987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A1C0E038-FD42-4BB8-AEC0-9C22F9E8FB4B}">
      <text>
        <r>
          <rPr>
            <b/>
            <sz val="9"/>
            <color indexed="81"/>
            <rFont val="Tahoma"/>
            <family val="2"/>
          </rPr>
          <t>Numero de actividades en valor absoluto</t>
        </r>
      </text>
    </comment>
    <comment ref="BH8" authorId="4" shapeId="0" xr:uid="{C88644BC-740C-45A2-B479-C354B0339A80}">
      <text>
        <r>
          <rPr>
            <b/>
            <sz val="9"/>
            <color indexed="81"/>
            <rFont val="Tahoma"/>
            <family val="2"/>
          </rPr>
          <t>Porcentaje correspondiente al mes</t>
        </r>
      </text>
    </comment>
    <comment ref="BI8" authorId="4" shapeId="0" xr:uid="{6E3CF230-32BA-4FF5-AF1C-EC2E375FBA54}">
      <text>
        <r>
          <rPr>
            <b/>
            <sz val="9"/>
            <color indexed="81"/>
            <rFont val="Tahoma"/>
            <family val="2"/>
          </rPr>
          <t>Numero de actividades ejecutadas en valor absoluto</t>
        </r>
      </text>
    </comment>
    <comment ref="BL8" authorId="10" shapeId="0" xr:uid="{3769DC8E-30DE-47E9-A9DA-1781F447931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4404ABB2-78FA-4F31-88D5-7DC120797B2C}">
      <text>
        <r>
          <rPr>
            <b/>
            <sz val="9"/>
            <color indexed="81"/>
            <rFont val="Tahoma"/>
            <family val="2"/>
          </rPr>
          <t>Numero de actividades en valor absoluto</t>
        </r>
      </text>
    </comment>
    <comment ref="BN8" authorId="4" shapeId="0" xr:uid="{5CAB3CEC-521A-42D6-88AE-461B25C2DD73}">
      <text>
        <r>
          <rPr>
            <b/>
            <sz val="9"/>
            <color indexed="81"/>
            <rFont val="Tahoma"/>
            <family val="2"/>
          </rPr>
          <t>Porcentaje correspondiente al mes</t>
        </r>
      </text>
    </comment>
    <comment ref="BO8" authorId="4" shapeId="0" xr:uid="{AC7FDA78-FB83-4563-BC30-786DE1FC9156}">
      <text>
        <r>
          <rPr>
            <b/>
            <sz val="9"/>
            <color indexed="81"/>
            <rFont val="Tahoma"/>
            <family val="2"/>
          </rPr>
          <t>Numero de actividades ejecutadas en valor absoluto</t>
        </r>
      </text>
    </comment>
    <comment ref="BR8" authorId="11" shapeId="0" xr:uid="{9E13B1E3-17F4-4DFA-A29B-6D62B7FCCC9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D5BD4A17-F11C-45EE-9D16-3666706E54E8}">
      <text>
        <r>
          <rPr>
            <b/>
            <sz val="9"/>
            <color indexed="81"/>
            <rFont val="Tahoma"/>
            <family val="2"/>
          </rPr>
          <t>Numero de actividades en valor absoluto</t>
        </r>
      </text>
    </comment>
    <comment ref="BT8" authorId="4" shapeId="0" xr:uid="{353D9F60-18B7-47C1-AC52-5E26581B0083}">
      <text>
        <r>
          <rPr>
            <b/>
            <sz val="9"/>
            <color indexed="81"/>
            <rFont val="Tahoma"/>
            <family val="2"/>
          </rPr>
          <t>Porcentaje correspondiente al mes</t>
        </r>
      </text>
    </comment>
    <comment ref="BU8" authorId="4" shapeId="0" xr:uid="{C103D0FA-699F-4101-B99D-33D32C9378CB}">
      <text>
        <r>
          <rPr>
            <b/>
            <sz val="9"/>
            <color indexed="81"/>
            <rFont val="Tahoma"/>
            <family val="2"/>
          </rPr>
          <t>Numero de actividades ejecutadas en valor absoluto</t>
        </r>
      </text>
    </comment>
    <comment ref="BX8" authorId="12" shapeId="0" xr:uid="{6A307FE1-30D7-4E65-8E8F-107F2DCA414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80F7AC1B-B82C-4850-82B7-BC402465AEAE}">
      <text>
        <r>
          <rPr>
            <b/>
            <sz val="9"/>
            <color indexed="81"/>
            <rFont val="Tahoma"/>
            <family val="2"/>
          </rPr>
          <t>Numero de actividades en valor absoluto</t>
        </r>
      </text>
    </comment>
    <comment ref="BZ8" authorId="4" shapeId="0" xr:uid="{1AEA92FE-9910-4D0A-8559-D0C150DF5D29}">
      <text>
        <r>
          <rPr>
            <b/>
            <sz val="9"/>
            <color indexed="81"/>
            <rFont val="Tahoma"/>
            <family val="2"/>
          </rPr>
          <t>Porcentaje correspondiente al mes</t>
        </r>
      </text>
    </comment>
    <comment ref="CA8" authorId="4" shapeId="0" xr:uid="{837660D5-CFD7-45C9-B501-5E9575FC72D0}">
      <text>
        <r>
          <rPr>
            <b/>
            <sz val="9"/>
            <color indexed="81"/>
            <rFont val="Tahoma"/>
            <family val="2"/>
          </rPr>
          <t>Numero de actividades ejecutadas en valor absoluto</t>
        </r>
      </text>
    </comment>
    <comment ref="CD8" authorId="13" shapeId="0" xr:uid="{F68BE6E0-68B7-480C-9849-9A343A43C7B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6371CD23-0777-4C1C-A457-C49B02819D5D}">
      <text>
        <r>
          <rPr>
            <b/>
            <sz val="9"/>
            <color indexed="81"/>
            <rFont val="Tahoma"/>
            <family val="2"/>
          </rPr>
          <t>Numero de actividades en valor absoluto</t>
        </r>
      </text>
    </comment>
    <comment ref="CF8" authorId="4" shapeId="0" xr:uid="{2A0C0D41-BF13-452E-9E44-EC9678CEB89D}">
      <text>
        <r>
          <rPr>
            <b/>
            <sz val="9"/>
            <color indexed="81"/>
            <rFont val="Tahoma"/>
            <family val="2"/>
          </rPr>
          <t>Porcentaje correspondiente al mes</t>
        </r>
      </text>
    </comment>
    <comment ref="CG8" authorId="4" shapeId="0" xr:uid="{CEF4C56B-92A2-4E39-B658-DC492185C657}">
      <text>
        <r>
          <rPr>
            <b/>
            <sz val="9"/>
            <color indexed="81"/>
            <rFont val="Tahoma"/>
            <family val="2"/>
          </rPr>
          <t>Numero de actividades ejecutadas en valor absoluto</t>
        </r>
      </text>
    </comment>
    <comment ref="CJ8" authorId="14" shapeId="0" xr:uid="{DB4BEA21-35B5-42F6-9DDC-04BD65A1D09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759D0C42-0B94-4852-9E00-F4BA867F04F9}">
      <text>
        <r>
          <rPr>
            <b/>
            <sz val="9"/>
            <color indexed="81"/>
            <rFont val="Tahoma"/>
            <family val="2"/>
          </rPr>
          <t>Numero de actividades en valor absoluto</t>
        </r>
      </text>
    </comment>
    <comment ref="CL8" authorId="4" shapeId="0" xr:uid="{5CB69839-BE76-499F-9B36-B38467D66ACA}">
      <text>
        <r>
          <rPr>
            <b/>
            <sz val="9"/>
            <color indexed="81"/>
            <rFont val="Tahoma"/>
            <family val="2"/>
          </rPr>
          <t>Porcentaje correspondiente al mes</t>
        </r>
      </text>
    </comment>
    <comment ref="CM8" authorId="4" shapeId="0" xr:uid="{3563A378-578A-419F-999C-E2487F8D51CF}">
      <text>
        <r>
          <rPr>
            <b/>
            <sz val="9"/>
            <color indexed="81"/>
            <rFont val="Tahoma"/>
            <family val="2"/>
          </rPr>
          <t>Numero de actividades ejecutadas en valor absoluto</t>
        </r>
      </text>
    </comment>
    <comment ref="CP8" authorId="15" shapeId="0" xr:uid="{B07DD220-0607-44ED-B275-713A00AAD3E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F11F9498-4E6F-412B-AF8E-3A29389755C9}">
      <text>
        <r>
          <rPr>
            <b/>
            <sz val="9"/>
            <color indexed="81"/>
            <rFont val="Tahoma"/>
            <family val="2"/>
          </rPr>
          <t>Numero de actividades en valor absoluto</t>
        </r>
      </text>
    </comment>
    <comment ref="CR8" authorId="4" shapeId="0" xr:uid="{09489FBF-E565-4312-8DAE-BCE04BD42B92}">
      <text>
        <r>
          <rPr>
            <b/>
            <sz val="9"/>
            <color indexed="81"/>
            <rFont val="Tahoma"/>
            <family val="2"/>
          </rPr>
          <t>Porcentaje correspondiente al mes</t>
        </r>
      </text>
    </comment>
    <comment ref="CS8" authorId="4" shapeId="0" xr:uid="{904B5C85-6506-4896-BD85-C26D6304C3D3}">
      <text>
        <r>
          <rPr>
            <b/>
            <sz val="9"/>
            <color indexed="81"/>
            <rFont val="Tahoma"/>
            <family val="2"/>
          </rPr>
          <t>Numero de actividades ejecutadas en valor absoluto</t>
        </r>
      </text>
    </comment>
    <comment ref="CV8" authorId="16" shapeId="0" xr:uid="{99A0EA29-5F18-4FDB-AA93-BF2383AF4FA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J9" authorId="17" shapeId="0" xr:uid="{7DE6594B-C6D0-4BB6-998E-7071CECBBE1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Subactividades que se reportan conforme a la frecuencia </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tc={FDCC37E3-FB99-4D9E-B1A4-124F5D34E1CF}</author>
    <author>tc={DBA9909B-1007-4348-AAD9-BDB54C1DAE61}</author>
    <author>J18</author>
    <author>tc={50200503-985F-4AF5-8024-83D5F55B26E4}</author>
    <author>tc={52A34043-71CD-4653-ABBF-E3B0DB7D55E1}</author>
    <author>tc={1A97D1BC-3478-4A34-A733-CCE288FEEED0}</author>
    <author>tc={287D220C-6462-4AE6-B500-841473EA5276}</author>
    <author>tc={9F99E955-9B50-4671-A467-AF70FB5614B2}</author>
    <author>tc={BD6FB9FC-13BB-4C62-98DD-A9E701EFC215}</author>
    <author>tc={2AE05471-0804-4076-9752-A612C0562A8A}</author>
    <author>tc={9980A766-C0A7-4161-80C4-ADD497C41A50}</author>
    <author>tc={C992BA56-9C1E-4A5E-B52E-B9306B710BB6}</author>
    <author>tc={6C1683A0-4994-49F5-9F1F-9A975F5010B2}</author>
    <author>tc={3B0EB283-BC31-493D-B3A4-3EF8636977A8}</author>
    <author>tc={25D63701-B39F-47CA-A55C-0A40358A1963}</author>
  </authors>
  <commentList>
    <comment ref="C6" authorId="0" shapeId="0" xr:uid="{71FA05EE-9AD7-425D-87B5-860D6CFCF75F}">
      <text>
        <r>
          <rPr>
            <b/>
            <sz val="9"/>
            <color indexed="81"/>
            <rFont val="Tahoma"/>
            <family val="2"/>
          </rPr>
          <t>Seleccione el propósito del Plan de Desarrollo Distrital que se relaciona con la actividad principal formulada.</t>
        </r>
      </text>
    </comment>
    <comment ref="D6" authorId="0" shapeId="0" xr:uid="{D5FD0F93-7CD1-408D-B56B-7A19F6B949A0}">
      <text>
        <r>
          <rPr>
            <b/>
            <sz val="9"/>
            <color indexed="81"/>
            <rFont val="Tahoma"/>
            <family val="2"/>
          </rPr>
          <t>Seleccione el Programa general del Plan de Desarrollo Distrital que se relaciona con el propósito y la actividad principal formulada.</t>
        </r>
      </text>
    </comment>
    <comment ref="E6" authorId="0" shapeId="0" xr:uid="{828E5EF4-98AC-43B0-92EE-2ECBE13C5D80}">
      <text>
        <r>
          <rPr>
            <b/>
            <sz val="9"/>
            <color indexed="81"/>
            <rFont val="Tahoma"/>
            <family val="2"/>
          </rPr>
          <t>Seleccione la Meta sector del Plan de Desarrollo Distrital que se relaciona con el propósito, el programa y la o las actividades principales formuladas.</t>
        </r>
      </text>
    </comment>
    <comment ref="F6" authorId="0" shapeId="0" xr:uid="{B8BEE684-2274-4BFD-8CC1-3845FA33CE67}">
      <text>
        <r>
          <rPr>
            <b/>
            <sz val="9"/>
            <color indexed="81"/>
            <rFont val="Tahoma"/>
            <family val="2"/>
          </rPr>
          <t>Seleccione el Proyecto de inversión que se relaciona con la o las actividades principales formuladas.</t>
        </r>
      </text>
    </comment>
    <comment ref="G6" authorId="0" shapeId="0" xr:uid="{CCC93ADF-3103-434E-92D3-625613B36A03}">
      <text>
        <r>
          <rPr>
            <b/>
            <sz val="9"/>
            <color indexed="81"/>
            <rFont val="Tahoma"/>
            <family val="2"/>
          </rPr>
          <t>Seleccione la meta que se relaciona con el Proyecto de inversión</t>
        </r>
      </text>
    </comment>
    <comment ref="H6" authorId="0" shapeId="0" xr:uid="{922B9700-C73D-45E3-9639-A7E4550F97FA}">
      <text>
        <r>
          <rPr>
            <b/>
            <sz val="9"/>
            <color indexed="81"/>
            <rFont val="Tahoma"/>
            <family val="2"/>
          </rPr>
          <t>Seleccione el objetivo del Plan Estratégico Institucional al  que contribuye con la ejecución de la actividad</t>
        </r>
      </text>
    </comment>
    <comment ref="I6" authorId="0" shapeId="0" xr:uid="{E2833973-B6FA-45CA-87D1-B97907E9DE34}">
      <text>
        <r>
          <rPr>
            <b/>
            <sz val="9"/>
            <color indexed="81"/>
            <rFont val="Tahoma"/>
            <family val="2"/>
          </rPr>
          <t>Escriba la meta del Plan Estratégico Institucional que se relaciona con el objetivo estratégico seleccionado y con la actividad formulada.</t>
        </r>
      </text>
    </comment>
    <comment ref="J6" authorId="1" shapeId="0" xr:uid="{2258EEFD-87B8-4F62-B3CB-86075C832B82}">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FDCC37E3-FB99-4D9E-B1A4-124F5D34E1C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54D1306C-6FD7-4637-93B2-9CCACF19BE52}">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842E53D9-0027-4D2D-AB5C-6499D63E7EDB}">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DBA9909B-1007-4348-AAD9-BDB54C1DAE6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D2505F81-8EF8-444A-BD4A-BF2859111837}">
      <text>
        <r>
          <rPr>
            <b/>
            <sz val="9"/>
            <color indexed="81"/>
            <rFont val="Tahoma"/>
            <family val="2"/>
          </rPr>
          <t>Numero de actividades en valor absoluto</t>
        </r>
      </text>
    </comment>
    <comment ref="AD8" authorId="4" shapeId="0" xr:uid="{8CE681CA-B5AB-4FA8-9ABB-8CD80435F672}">
      <text>
        <r>
          <rPr>
            <b/>
            <sz val="9"/>
            <color indexed="81"/>
            <rFont val="Tahoma"/>
            <family val="2"/>
          </rPr>
          <t>Porcentaje correspondiente al mes</t>
        </r>
      </text>
    </comment>
    <comment ref="AE8" authorId="4" shapeId="0" xr:uid="{EB6301ED-E5B7-40C4-BD68-479BB4F4071E}">
      <text>
        <r>
          <rPr>
            <b/>
            <sz val="9"/>
            <color indexed="81"/>
            <rFont val="Tahoma"/>
            <family val="2"/>
          </rPr>
          <t>Numero de actividades ejecutadas en valor absoluto</t>
        </r>
      </text>
    </comment>
    <comment ref="AH8" authorId="5" shapeId="0" xr:uid="{50200503-985F-4AF5-8024-83D5F55B26E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61DFCD1A-8045-4296-A7A5-09D3442313C5}">
      <text>
        <r>
          <rPr>
            <b/>
            <sz val="9"/>
            <color indexed="81"/>
            <rFont val="Tahoma"/>
            <family val="2"/>
          </rPr>
          <t>Numero de actividades en valor absoluto</t>
        </r>
      </text>
    </comment>
    <comment ref="AJ8" authorId="4" shapeId="0" xr:uid="{92F7E79A-F12D-4A4C-94EB-ED53341072DE}">
      <text>
        <r>
          <rPr>
            <b/>
            <sz val="9"/>
            <color indexed="81"/>
            <rFont val="Tahoma"/>
            <family val="2"/>
          </rPr>
          <t>Porcentaje correspondiente al mes</t>
        </r>
      </text>
    </comment>
    <comment ref="AK8" authorId="4" shapeId="0" xr:uid="{54201C2C-4EE0-4B2D-84A2-50EDB4B1516E}">
      <text>
        <r>
          <rPr>
            <b/>
            <sz val="9"/>
            <color indexed="81"/>
            <rFont val="Tahoma"/>
            <family val="2"/>
          </rPr>
          <t>Numero de actividades ejecutadas en valor absoluto</t>
        </r>
      </text>
    </comment>
    <comment ref="AN8" authorId="6" shapeId="0" xr:uid="{52A34043-71CD-4653-ABBF-E3B0DB7D55E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9F0DF6A8-A4C6-4CB6-BB9F-66E6A0E9E54C}">
      <text>
        <r>
          <rPr>
            <b/>
            <sz val="9"/>
            <color indexed="81"/>
            <rFont val="Tahoma"/>
            <family val="2"/>
          </rPr>
          <t>Numero de actividades en valor absoluto</t>
        </r>
      </text>
    </comment>
    <comment ref="AP8" authorId="4" shapeId="0" xr:uid="{6C18EDEC-C213-423A-B1D7-21C435BF7D47}">
      <text>
        <r>
          <rPr>
            <b/>
            <sz val="9"/>
            <color indexed="81"/>
            <rFont val="Tahoma"/>
            <family val="2"/>
          </rPr>
          <t>Porcentaje correspondiente al mes</t>
        </r>
      </text>
    </comment>
    <comment ref="AQ8" authorId="4" shapeId="0" xr:uid="{77462D77-9B57-4A37-9C8D-6470875603AE}">
      <text>
        <r>
          <rPr>
            <b/>
            <sz val="9"/>
            <color indexed="81"/>
            <rFont val="Tahoma"/>
            <family val="2"/>
          </rPr>
          <t>Numero de actividades ejecutadas en valor absoluto</t>
        </r>
      </text>
    </comment>
    <comment ref="AT8" authorId="7" shapeId="0" xr:uid="{1A97D1BC-3478-4A34-A733-CCE288FEEED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1AA2D803-763D-4AEF-AC3F-8F3D645874BC}">
      <text>
        <r>
          <rPr>
            <b/>
            <sz val="9"/>
            <color indexed="81"/>
            <rFont val="Tahoma"/>
            <family val="2"/>
          </rPr>
          <t>Numero de actividades en valor absoluto</t>
        </r>
      </text>
    </comment>
    <comment ref="AV8" authorId="4" shapeId="0" xr:uid="{3640E254-0AD7-413E-9972-1B13FB6A5562}">
      <text>
        <r>
          <rPr>
            <b/>
            <sz val="9"/>
            <color indexed="81"/>
            <rFont val="Tahoma"/>
            <family val="2"/>
          </rPr>
          <t>Porcentaje correspondiente al mes</t>
        </r>
      </text>
    </comment>
    <comment ref="AW8" authorId="4" shapeId="0" xr:uid="{1E732F02-406C-4D1D-8109-BA68BF4F9F57}">
      <text>
        <r>
          <rPr>
            <b/>
            <sz val="9"/>
            <color indexed="81"/>
            <rFont val="Tahoma"/>
            <family val="2"/>
          </rPr>
          <t>Numero de actividades ejecutadas en valor absoluto</t>
        </r>
      </text>
    </comment>
    <comment ref="AZ8" authorId="8" shapeId="0" xr:uid="{287D220C-6462-4AE6-B500-841473EA527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629E8D95-CFFE-47D3-B819-1EB8F876DC60}">
      <text>
        <r>
          <rPr>
            <b/>
            <sz val="9"/>
            <color indexed="81"/>
            <rFont val="Tahoma"/>
            <family val="2"/>
          </rPr>
          <t>Numero de actividades en valor absoluto</t>
        </r>
      </text>
    </comment>
    <comment ref="BB8" authorId="4" shapeId="0" xr:uid="{C70DFAC5-D35B-4AF5-910E-E89EFD28EA18}">
      <text>
        <r>
          <rPr>
            <b/>
            <sz val="9"/>
            <color indexed="81"/>
            <rFont val="Tahoma"/>
            <family val="2"/>
          </rPr>
          <t>Porcentaje correspondiente al mes</t>
        </r>
      </text>
    </comment>
    <comment ref="BC8" authorId="4" shapeId="0" xr:uid="{1B0FE1C1-535D-4C77-AD76-67613749A023}">
      <text>
        <r>
          <rPr>
            <b/>
            <sz val="9"/>
            <color indexed="81"/>
            <rFont val="Tahoma"/>
            <family val="2"/>
          </rPr>
          <t>Numero de actividades ejecutadas en valor absoluto</t>
        </r>
      </text>
    </comment>
    <comment ref="BF8" authorId="9" shapeId="0" xr:uid="{9F99E955-9B50-4671-A467-AF70FB5614B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2FDFCFD0-486C-40DF-8D21-EBA8EB437105}">
      <text>
        <r>
          <rPr>
            <b/>
            <sz val="9"/>
            <color indexed="81"/>
            <rFont val="Tahoma"/>
            <family val="2"/>
          </rPr>
          <t>Numero de actividades en valor absoluto</t>
        </r>
      </text>
    </comment>
    <comment ref="BH8" authorId="4" shapeId="0" xr:uid="{5FC79A10-91B1-468E-9B0A-BCA8CAD351C2}">
      <text>
        <r>
          <rPr>
            <b/>
            <sz val="9"/>
            <color indexed="81"/>
            <rFont val="Tahoma"/>
            <family val="2"/>
          </rPr>
          <t>Porcentaje correspondiente al mes</t>
        </r>
      </text>
    </comment>
    <comment ref="BI8" authorId="4" shapeId="0" xr:uid="{E34508C3-1F95-4EDC-9FE5-7C0C4847CEE7}">
      <text>
        <r>
          <rPr>
            <b/>
            <sz val="9"/>
            <color indexed="81"/>
            <rFont val="Tahoma"/>
            <family val="2"/>
          </rPr>
          <t>Numero de actividades ejecutadas en valor absoluto</t>
        </r>
      </text>
    </comment>
    <comment ref="BL8" authorId="10" shapeId="0" xr:uid="{BD6FB9FC-13BB-4C62-98DD-A9E701EFC21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BC14FEC3-E57D-48F6-BE25-0773DBC6B286}">
      <text>
        <r>
          <rPr>
            <b/>
            <sz val="9"/>
            <color indexed="81"/>
            <rFont val="Tahoma"/>
            <family val="2"/>
          </rPr>
          <t>Numero de actividades en valor absoluto</t>
        </r>
      </text>
    </comment>
    <comment ref="BN8" authorId="4" shapeId="0" xr:uid="{85E60E7A-9C0F-46A1-997F-AFE88B91057A}">
      <text>
        <r>
          <rPr>
            <b/>
            <sz val="9"/>
            <color indexed="81"/>
            <rFont val="Tahoma"/>
            <family val="2"/>
          </rPr>
          <t>Porcentaje correspondiente al mes</t>
        </r>
      </text>
    </comment>
    <comment ref="BO8" authorId="4" shapeId="0" xr:uid="{E8D451FC-5967-4090-904A-2C390195F013}">
      <text>
        <r>
          <rPr>
            <b/>
            <sz val="9"/>
            <color indexed="81"/>
            <rFont val="Tahoma"/>
            <family val="2"/>
          </rPr>
          <t>Numero de actividades ejecutadas en valor absoluto</t>
        </r>
      </text>
    </comment>
    <comment ref="BR8" authorId="11" shapeId="0" xr:uid="{2AE05471-0804-4076-9752-A612C0562A8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A4515716-BBE0-4C92-8961-60B7AD6B8826}">
      <text>
        <r>
          <rPr>
            <b/>
            <sz val="9"/>
            <color indexed="81"/>
            <rFont val="Tahoma"/>
            <family val="2"/>
          </rPr>
          <t>Numero de actividades en valor absoluto</t>
        </r>
      </text>
    </comment>
    <comment ref="BT8" authorId="4" shapeId="0" xr:uid="{DD759858-0CDF-4E5E-A61F-1032BAB4E8C4}">
      <text>
        <r>
          <rPr>
            <b/>
            <sz val="9"/>
            <color indexed="81"/>
            <rFont val="Tahoma"/>
            <family val="2"/>
          </rPr>
          <t>Porcentaje correspondiente al mes</t>
        </r>
      </text>
    </comment>
    <comment ref="BU8" authorId="4" shapeId="0" xr:uid="{70D223C8-37BD-401A-BD92-A5E0A51A17E1}">
      <text>
        <r>
          <rPr>
            <b/>
            <sz val="9"/>
            <color indexed="81"/>
            <rFont val="Tahoma"/>
            <family val="2"/>
          </rPr>
          <t>Numero de actividades ejecutadas en valor absoluto</t>
        </r>
      </text>
    </comment>
    <comment ref="BX8" authorId="12" shapeId="0" xr:uid="{9980A766-C0A7-4161-80C4-ADD497C41A5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7ADAAE45-90D7-4CB1-B9DD-BDB89D7CCF5D}">
      <text>
        <r>
          <rPr>
            <b/>
            <sz val="9"/>
            <color indexed="81"/>
            <rFont val="Tahoma"/>
            <family val="2"/>
          </rPr>
          <t>Numero de actividades en valor absoluto</t>
        </r>
      </text>
    </comment>
    <comment ref="BZ8" authorId="4" shapeId="0" xr:uid="{42BA9F02-D983-46C8-AFD4-57142D1A1EBD}">
      <text>
        <r>
          <rPr>
            <b/>
            <sz val="9"/>
            <color indexed="81"/>
            <rFont val="Tahoma"/>
            <family val="2"/>
          </rPr>
          <t>Porcentaje correspondiente al mes</t>
        </r>
      </text>
    </comment>
    <comment ref="CA8" authorId="4" shapeId="0" xr:uid="{29CE85D9-5BE6-4438-87C9-86CE90506A0C}">
      <text>
        <r>
          <rPr>
            <b/>
            <sz val="9"/>
            <color indexed="81"/>
            <rFont val="Tahoma"/>
            <family val="2"/>
          </rPr>
          <t>Numero de actividades ejecutadas en valor absoluto</t>
        </r>
      </text>
    </comment>
    <comment ref="CD8" authorId="13" shapeId="0" xr:uid="{C992BA56-9C1E-4A5E-B52E-B9306B710BB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99038CC6-FF27-4445-B2B6-F21DBC2AA81E}">
      <text>
        <r>
          <rPr>
            <b/>
            <sz val="9"/>
            <color indexed="81"/>
            <rFont val="Tahoma"/>
            <family val="2"/>
          </rPr>
          <t>Numero de actividades en valor absoluto</t>
        </r>
      </text>
    </comment>
    <comment ref="CF8" authorId="4" shapeId="0" xr:uid="{0468F880-AD1F-4226-B89B-31A061B99903}">
      <text>
        <r>
          <rPr>
            <b/>
            <sz val="9"/>
            <color indexed="81"/>
            <rFont val="Tahoma"/>
            <family val="2"/>
          </rPr>
          <t>Porcentaje correspondiente al mes</t>
        </r>
      </text>
    </comment>
    <comment ref="CG8" authorId="4" shapeId="0" xr:uid="{23C369B5-ACB6-4551-9764-AF90354106B1}">
      <text>
        <r>
          <rPr>
            <b/>
            <sz val="9"/>
            <color indexed="81"/>
            <rFont val="Tahoma"/>
            <family val="2"/>
          </rPr>
          <t>Numero de actividades ejecutadas en valor absoluto</t>
        </r>
      </text>
    </comment>
    <comment ref="CJ8" authorId="14" shapeId="0" xr:uid="{6C1683A0-4994-49F5-9F1F-9A975F5010B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504AC0BC-A488-4A86-815B-1614BDB20955}">
      <text>
        <r>
          <rPr>
            <b/>
            <sz val="9"/>
            <color indexed="81"/>
            <rFont val="Tahoma"/>
            <family val="2"/>
          </rPr>
          <t>Numero de actividades en valor absoluto</t>
        </r>
      </text>
    </comment>
    <comment ref="CL8" authorId="4" shapeId="0" xr:uid="{8BBE85D9-5A2D-496D-AED1-B2514FE4E6A8}">
      <text>
        <r>
          <rPr>
            <b/>
            <sz val="9"/>
            <color indexed="81"/>
            <rFont val="Tahoma"/>
            <family val="2"/>
          </rPr>
          <t>Porcentaje correspondiente al mes</t>
        </r>
      </text>
    </comment>
    <comment ref="CM8" authorId="4" shapeId="0" xr:uid="{8EAD27F2-CA3B-411F-8E26-B28CBA5F0832}">
      <text>
        <r>
          <rPr>
            <b/>
            <sz val="9"/>
            <color indexed="81"/>
            <rFont val="Tahoma"/>
            <family val="2"/>
          </rPr>
          <t>Numero de actividades ejecutadas en valor absoluto</t>
        </r>
      </text>
    </comment>
    <comment ref="CP8" authorId="15" shapeId="0" xr:uid="{3B0EB283-BC31-493D-B3A4-3EF8636977A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E63DCDBD-13BF-4239-9AB9-DF58FA964BE4}">
      <text>
        <r>
          <rPr>
            <b/>
            <sz val="9"/>
            <color indexed="81"/>
            <rFont val="Tahoma"/>
            <family val="2"/>
          </rPr>
          <t>Numero de actividades en valor absoluto</t>
        </r>
      </text>
    </comment>
    <comment ref="CR8" authorId="4" shapeId="0" xr:uid="{53B7A4F0-0C94-4ECF-8779-9B93D25709F0}">
      <text>
        <r>
          <rPr>
            <b/>
            <sz val="9"/>
            <color indexed="81"/>
            <rFont val="Tahoma"/>
            <family val="2"/>
          </rPr>
          <t>Porcentaje correspondiente al mes</t>
        </r>
      </text>
    </comment>
    <comment ref="CS8" authorId="4" shapeId="0" xr:uid="{FBF53005-D96D-4008-9433-BEAF41CC89E4}">
      <text>
        <r>
          <rPr>
            <b/>
            <sz val="9"/>
            <color indexed="81"/>
            <rFont val="Tahoma"/>
            <family val="2"/>
          </rPr>
          <t>Numero de actividades ejecutadas en valor absoluto</t>
        </r>
      </text>
    </comment>
    <comment ref="CV8" authorId="16" shapeId="0" xr:uid="{25D63701-B39F-47CA-A55C-0A40358A196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tc={7A040DE2-372D-4E0B-A99B-E1D34DFCC527}</author>
    <author>tc={DF51D6BE-683D-4328-8182-1AA75AC4C9FE}</author>
    <author>J18</author>
    <author>tc={3710858B-5EFC-40E4-AE89-1C6C9F0EBE95}</author>
    <author>tc={4E2871BA-F297-41D7-A662-66E6370B79C7}</author>
    <author>tc={273AEBD4-EF28-414B-8DAB-CE60E6C8A307}</author>
    <author>tc={A94EE5AA-E759-425E-92F4-36B0C26925FA}</author>
    <author>tc={EC552BD4-9097-411B-A55C-5C66CC5E8DDF}</author>
    <author>tc={4FF318DC-264B-4971-90D3-9FC29F723B57}</author>
    <author>tc={C3803A29-DC7C-4C9C-A766-9EFE8C576061}</author>
    <author>tc={D4BE3008-609C-4B39-BB3B-BD14250A56DB}</author>
    <author>tc={46C94EDB-EE44-444B-BDE6-6D3AECAD8F33}</author>
    <author>tc={5EF4F856-F07E-47CE-9BD1-930F4FC29816}</author>
    <author>tc={BCB73A49-2EBF-48EA-9E86-5DA92F2FC339}</author>
    <author>tc={985B6B8C-DC02-48B0-AABF-C53BA7B19971}</author>
  </authors>
  <commentList>
    <comment ref="C6" authorId="0" shapeId="0" xr:uid="{EC0091E9-6D84-411D-8EF7-FCD954A3CCC8}">
      <text>
        <r>
          <rPr>
            <b/>
            <sz val="9"/>
            <color indexed="81"/>
            <rFont val="Tahoma"/>
            <family val="2"/>
          </rPr>
          <t>Seleccione el propósito del Plan de Desarrollo Distrital que se relaciona con la actividad principal formulada.</t>
        </r>
      </text>
    </comment>
    <comment ref="D6" authorId="0" shapeId="0" xr:uid="{BCBE4135-5BA1-40B8-9ABB-298175CAF0FD}">
      <text>
        <r>
          <rPr>
            <b/>
            <sz val="9"/>
            <color indexed="81"/>
            <rFont val="Tahoma"/>
            <family val="2"/>
          </rPr>
          <t>Seleccione el Programa general del Plan de Desarrollo Distrital que se relaciona con el propósito y la actividad principal formulada.</t>
        </r>
      </text>
    </comment>
    <comment ref="E6" authorId="0" shapeId="0" xr:uid="{E53D644C-AE2D-43A9-914A-8FA7C5CBB714}">
      <text>
        <r>
          <rPr>
            <b/>
            <sz val="9"/>
            <color indexed="81"/>
            <rFont val="Tahoma"/>
            <family val="2"/>
          </rPr>
          <t>Seleccione la Meta sector del Plan de Desarrollo Distrital que se relaciona con el propósito, el programa y la o las actividades principales formuladas.</t>
        </r>
      </text>
    </comment>
    <comment ref="F6" authorId="0" shapeId="0" xr:uid="{A685EA06-8B7A-447E-907B-5D30E44DB355}">
      <text>
        <r>
          <rPr>
            <b/>
            <sz val="9"/>
            <color indexed="81"/>
            <rFont val="Tahoma"/>
            <family val="2"/>
          </rPr>
          <t>Seleccione el Proyecto de inversión que se relaciona con la o las actividades principales formuladas.</t>
        </r>
      </text>
    </comment>
    <comment ref="G6" authorId="0" shapeId="0" xr:uid="{3E465CB7-9CC8-4E3F-B287-6C0804E3A0E2}">
      <text>
        <r>
          <rPr>
            <b/>
            <sz val="9"/>
            <color indexed="81"/>
            <rFont val="Tahoma"/>
            <family val="2"/>
          </rPr>
          <t>Seleccione la meta que se relaciona con el Proyecto de inversión</t>
        </r>
      </text>
    </comment>
    <comment ref="H6" authorId="0" shapeId="0" xr:uid="{B59DCFF0-6C31-495A-AB64-32EAFE8DD9F7}">
      <text>
        <r>
          <rPr>
            <b/>
            <sz val="9"/>
            <color indexed="81"/>
            <rFont val="Tahoma"/>
            <family val="2"/>
          </rPr>
          <t>Seleccione el objetivo del Plan Estratégico Institucional al  que contribuye con la ejecución de la actividad</t>
        </r>
      </text>
    </comment>
    <comment ref="I6" authorId="0" shapeId="0" xr:uid="{26750A56-EF66-450E-9229-75C0CB606F94}">
      <text>
        <r>
          <rPr>
            <b/>
            <sz val="9"/>
            <color indexed="81"/>
            <rFont val="Tahoma"/>
            <family val="2"/>
          </rPr>
          <t>Escriba la meta del Plan Estratégico Institucional que se relaciona con el objetivo estratégico seleccionado y con la actividad formulada.</t>
        </r>
      </text>
    </comment>
    <comment ref="J6" authorId="1" shapeId="0" xr:uid="{73F8817E-CE82-4B56-A14E-9E94F863E87B}">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7A040DE2-372D-4E0B-A99B-E1D34DFCC52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A5C57066-F349-4896-9F40-291BF86BDD53}">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C1F62C0E-5DAC-4467-86FE-734C29C13520}">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DF51D6BE-683D-4328-8182-1AA75AC4C9F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B12BA851-F7C6-4AB9-8E42-7115D983AF90}">
      <text>
        <r>
          <rPr>
            <b/>
            <sz val="9"/>
            <color indexed="81"/>
            <rFont val="Tahoma"/>
            <family val="2"/>
          </rPr>
          <t>Numero de actividades en valor absoluto</t>
        </r>
      </text>
    </comment>
    <comment ref="AD8" authorId="4" shapeId="0" xr:uid="{94C23B7E-D47B-4D54-BB44-E6CD8C9C3F25}">
      <text>
        <r>
          <rPr>
            <b/>
            <sz val="9"/>
            <color indexed="81"/>
            <rFont val="Tahoma"/>
            <family val="2"/>
          </rPr>
          <t>Porcentaje correspondiente al mes</t>
        </r>
      </text>
    </comment>
    <comment ref="AE8" authorId="4" shapeId="0" xr:uid="{165D7B82-30E7-4952-8AAC-42CD85437BBF}">
      <text>
        <r>
          <rPr>
            <b/>
            <sz val="9"/>
            <color indexed="81"/>
            <rFont val="Tahoma"/>
            <family val="2"/>
          </rPr>
          <t>Numero de actividades ejecutadas en valor absoluto</t>
        </r>
      </text>
    </comment>
    <comment ref="AH8" authorId="5" shapeId="0" xr:uid="{3710858B-5EFC-40E4-AE89-1C6C9F0EBE9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6F7E0FA5-728F-40D7-8F3C-F4109F3C3C18}">
      <text>
        <r>
          <rPr>
            <b/>
            <sz val="9"/>
            <color indexed="81"/>
            <rFont val="Tahoma"/>
            <family val="2"/>
          </rPr>
          <t>Numero de actividades en valor absoluto</t>
        </r>
      </text>
    </comment>
    <comment ref="AJ8" authorId="4" shapeId="0" xr:uid="{A566C8A0-0780-4DA3-8878-DD3ACF0B3C82}">
      <text>
        <r>
          <rPr>
            <b/>
            <sz val="9"/>
            <color indexed="81"/>
            <rFont val="Tahoma"/>
            <family val="2"/>
          </rPr>
          <t>Porcentaje correspondiente al mes</t>
        </r>
      </text>
    </comment>
    <comment ref="AK8" authorId="4" shapeId="0" xr:uid="{5E14FB02-3C23-4FE1-9636-23AA20DE7022}">
      <text>
        <r>
          <rPr>
            <b/>
            <sz val="9"/>
            <color indexed="81"/>
            <rFont val="Tahoma"/>
            <family val="2"/>
          </rPr>
          <t>Numero de actividades ejecutadas en valor absoluto</t>
        </r>
      </text>
    </comment>
    <comment ref="AN8" authorId="6" shapeId="0" xr:uid="{4E2871BA-F297-41D7-A662-66E6370B79C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4A817988-FAA1-4966-8B6A-DA2C426D73E0}">
      <text>
        <r>
          <rPr>
            <b/>
            <sz val="9"/>
            <color indexed="81"/>
            <rFont val="Tahoma"/>
            <family val="2"/>
          </rPr>
          <t>Numero de actividades en valor absoluto</t>
        </r>
      </text>
    </comment>
    <comment ref="AP8" authorId="4" shapeId="0" xr:uid="{21034024-83DB-42CD-8B12-E2EE1C4FEDD9}">
      <text>
        <r>
          <rPr>
            <b/>
            <sz val="9"/>
            <color indexed="81"/>
            <rFont val="Tahoma"/>
            <family val="2"/>
          </rPr>
          <t>Porcentaje correspondiente al mes</t>
        </r>
      </text>
    </comment>
    <comment ref="AQ8" authorId="4" shapeId="0" xr:uid="{BEC33200-D978-4643-9FA0-A4CEE8D08847}">
      <text>
        <r>
          <rPr>
            <b/>
            <sz val="9"/>
            <color indexed="81"/>
            <rFont val="Tahoma"/>
            <family val="2"/>
          </rPr>
          <t>Numero de actividades ejecutadas en valor absoluto</t>
        </r>
      </text>
    </comment>
    <comment ref="AT8" authorId="7" shapeId="0" xr:uid="{273AEBD4-EF28-414B-8DAB-CE60E6C8A30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53B0009F-F023-4C89-BCD6-37BA4AF0110D}">
      <text>
        <r>
          <rPr>
            <b/>
            <sz val="9"/>
            <color indexed="81"/>
            <rFont val="Tahoma"/>
            <family val="2"/>
          </rPr>
          <t>Numero de actividades en valor absoluto</t>
        </r>
      </text>
    </comment>
    <comment ref="AV8" authorId="4" shapeId="0" xr:uid="{24F21647-F3B4-4FD6-ACDF-806867D58F2B}">
      <text>
        <r>
          <rPr>
            <b/>
            <sz val="9"/>
            <color indexed="81"/>
            <rFont val="Tahoma"/>
            <family val="2"/>
          </rPr>
          <t>Porcentaje correspondiente al mes</t>
        </r>
      </text>
    </comment>
    <comment ref="AW8" authorId="4" shapeId="0" xr:uid="{969109E2-A823-4020-AB5D-A6EC6B4862C7}">
      <text>
        <r>
          <rPr>
            <b/>
            <sz val="9"/>
            <color indexed="81"/>
            <rFont val="Tahoma"/>
            <family val="2"/>
          </rPr>
          <t>Numero de actividades ejecutadas en valor absoluto</t>
        </r>
      </text>
    </comment>
    <comment ref="AZ8" authorId="8" shapeId="0" xr:uid="{A94EE5AA-E759-425E-92F4-36B0C26925F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00CF870E-3B87-4C6E-8DDA-88B264A2DF04}">
      <text>
        <r>
          <rPr>
            <b/>
            <sz val="9"/>
            <color indexed="81"/>
            <rFont val="Tahoma"/>
            <family val="2"/>
          </rPr>
          <t>Numero de actividades en valor absoluto</t>
        </r>
      </text>
    </comment>
    <comment ref="BB8" authorId="4" shapeId="0" xr:uid="{7B7B9F99-7B16-41A7-BDCA-CAC73B095CBE}">
      <text>
        <r>
          <rPr>
            <b/>
            <sz val="9"/>
            <color indexed="81"/>
            <rFont val="Tahoma"/>
            <family val="2"/>
          </rPr>
          <t>Porcentaje correspondiente al mes</t>
        </r>
      </text>
    </comment>
    <comment ref="BC8" authorId="4" shapeId="0" xr:uid="{08254265-C82E-4824-B24E-E08424B593DA}">
      <text>
        <r>
          <rPr>
            <b/>
            <sz val="9"/>
            <color indexed="81"/>
            <rFont val="Tahoma"/>
            <family val="2"/>
          </rPr>
          <t>Numero de actividades ejecutadas en valor absoluto</t>
        </r>
      </text>
    </comment>
    <comment ref="BF8" authorId="9" shapeId="0" xr:uid="{EC552BD4-9097-411B-A55C-5C66CC5E8DD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B82A1AF7-24A6-4D9A-872A-FF9E99659019}">
      <text>
        <r>
          <rPr>
            <b/>
            <sz val="9"/>
            <color indexed="81"/>
            <rFont val="Tahoma"/>
            <family val="2"/>
          </rPr>
          <t>Numero de actividades en valor absoluto</t>
        </r>
      </text>
    </comment>
    <comment ref="BH8" authorId="4" shapeId="0" xr:uid="{0CF4A56A-0518-4682-80C6-33667FA16C40}">
      <text>
        <r>
          <rPr>
            <b/>
            <sz val="9"/>
            <color indexed="81"/>
            <rFont val="Tahoma"/>
            <family val="2"/>
          </rPr>
          <t>Porcentaje correspondiente al mes</t>
        </r>
      </text>
    </comment>
    <comment ref="BI8" authorId="4" shapeId="0" xr:uid="{4E062600-EFD8-4E9A-9A26-6739B7121496}">
      <text>
        <r>
          <rPr>
            <b/>
            <sz val="9"/>
            <color indexed="81"/>
            <rFont val="Tahoma"/>
            <family val="2"/>
          </rPr>
          <t>Numero de actividades ejecutadas en valor absoluto</t>
        </r>
      </text>
    </comment>
    <comment ref="BL8" authorId="10" shapeId="0" xr:uid="{4FF318DC-264B-4971-90D3-9FC29F723B5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95EDAF4E-A1D5-48A6-8CD3-35227D6574E7}">
      <text>
        <r>
          <rPr>
            <b/>
            <sz val="9"/>
            <color indexed="81"/>
            <rFont val="Tahoma"/>
            <family val="2"/>
          </rPr>
          <t>Numero de actividades en valor absoluto</t>
        </r>
      </text>
    </comment>
    <comment ref="BN8" authorId="4" shapeId="0" xr:uid="{F9961CB6-399C-475C-BF66-FFA5A3AE39E3}">
      <text>
        <r>
          <rPr>
            <b/>
            <sz val="9"/>
            <color indexed="81"/>
            <rFont val="Tahoma"/>
            <family val="2"/>
          </rPr>
          <t>Porcentaje correspondiente al mes</t>
        </r>
      </text>
    </comment>
    <comment ref="BO8" authorId="4" shapeId="0" xr:uid="{E703F57F-3EF8-4582-8AC8-F4689C65F8B5}">
      <text>
        <r>
          <rPr>
            <b/>
            <sz val="9"/>
            <color indexed="81"/>
            <rFont val="Tahoma"/>
            <family val="2"/>
          </rPr>
          <t>Numero de actividades ejecutadas en valor absoluto</t>
        </r>
      </text>
    </comment>
    <comment ref="BR8" authorId="11" shapeId="0" xr:uid="{C3803A29-DC7C-4C9C-A766-9EFE8C57606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AF851984-67FC-4B5B-81A4-8E50D0BD4D31}">
      <text>
        <r>
          <rPr>
            <b/>
            <sz val="9"/>
            <color indexed="81"/>
            <rFont val="Tahoma"/>
            <family val="2"/>
          </rPr>
          <t>Numero de actividades en valor absoluto</t>
        </r>
      </text>
    </comment>
    <comment ref="BT8" authorId="4" shapeId="0" xr:uid="{20AC2B5F-3476-4F23-A231-8AA2154B74DC}">
      <text>
        <r>
          <rPr>
            <b/>
            <sz val="9"/>
            <color indexed="81"/>
            <rFont val="Tahoma"/>
            <family val="2"/>
          </rPr>
          <t>Porcentaje correspondiente al mes</t>
        </r>
      </text>
    </comment>
    <comment ref="BU8" authorId="4" shapeId="0" xr:uid="{9C4E255C-AFAE-4C8D-81B2-DA399A986456}">
      <text>
        <r>
          <rPr>
            <b/>
            <sz val="9"/>
            <color indexed="81"/>
            <rFont val="Tahoma"/>
            <family val="2"/>
          </rPr>
          <t>Numero de actividades ejecutadas en valor absoluto</t>
        </r>
      </text>
    </comment>
    <comment ref="BX8" authorId="12" shapeId="0" xr:uid="{D4BE3008-609C-4B39-BB3B-BD14250A56D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83162590-F57E-49A3-AB5C-A9D8123A1677}">
      <text>
        <r>
          <rPr>
            <b/>
            <sz val="9"/>
            <color indexed="81"/>
            <rFont val="Tahoma"/>
            <family val="2"/>
          </rPr>
          <t>Numero de actividades en valor absoluto</t>
        </r>
      </text>
    </comment>
    <comment ref="BZ8" authorId="4" shapeId="0" xr:uid="{031F65F5-CD56-4E09-AF5F-CB684BC1605A}">
      <text>
        <r>
          <rPr>
            <b/>
            <sz val="9"/>
            <color indexed="81"/>
            <rFont val="Tahoma"/>
            <family val="2"/>
          </rPr>
          <t>Porcentaje correspondiente al mes</t>
        </r>
      </text>
    </comment>
    <comment ref="CA8" authorId="4" shapeId="0" xr:uid="{2E04BBA9-08B3-44E5-8C74-C7EA10C2C44F}">
      <text>
        <r>
          <rPr>
            <b/>
            <sz val="9"/>
            <color indexed="81"/>
            <rFont val="Tahoma"/>
            <family val="2"/>
          </rPr>
          <t>Numero de actividades ejecutadas en valor absoluto</t>
        </r>
      </text>
    </comment>
    <comment ref="CD8" authorId="13" shapeId="0" xr:uid="{46C94EDB-EE44-444B-BDE6-6D3AECAD8F3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A2B5BF01-ABF1-4593-AC28-4B5AB36417CB}">
      <text>
        <r>
          <rPr>
            <b/>
            <sz val="9"/>
            <color indexed="81"/>
            <rFont val="Tahoma"/>
            <family val="2"/>
          </rPr>
          <t>Numero de actividades en valor absoluto</t>
        </r>
      </text>
    </comment>
    <comment ref="CF8" authorId="4" shapeId="0" xr:uid="{FF12F505-6B0B-47AB-8A8F-9C8C62B59404}">
      <text>
        <r>
          <rPr>
            <b/>
            <sz val="9"/>
            <color indexed="81"/>
            <rFont val="Tahoma"/>
            <family val="2"/>
          </rPr>
          <t>Porcentaje correspondiente al mes</t>
        </r>
      </text>
    </comment>
    <comment ref="CG8" authorId="4" shapeId="0" xr:uid="{EE45D5F1-74E0-460E-890A-E98A8CCD46BE}">
      <text>
        <r>
          <rPr>
            <b/>
            <sz val="9"/>
            <color indexed="81"/>
            <rFont val="Tahoma"/>
            <family val="2"/>
          </rPr>
          <t>Numero de actividades ejecutadas en valor absoluto</t>
        </r>
      </text>
    </comment>
    <comment ref="CJ8" authorId="14" shapeId="0" xr:uid="{5EF4F856-F07E-47CE-9BD1-930F4FC2981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4DF0679B-CB46-42A4-93D5-1B9D459EBCB6}">
      <text>
        <r>
          <rPr>
            <b/>
            <sz val="9"/>
            <color indexed="81"/>
            <rFont val="Tahoma"/>
            <family val="2"/>
          </rPr>
          <t>Numero de actividades en valor absoluto</t>
        </r>
      </text>
    </comment>
    <comment ref="CL8" authorId="4" shapeId="0" xr:uid="{9BA76298-6B30-4727-87AA-C539FE75D662}">
      <text>
        <r>
          <rPr>
            <b/>
            <sz val="9"/>
            <color indexed="81"/>
            <rFont val="Tahoma"/>
            <family val="2"/>
          </rPr>
          <t>Porcentaje correspondiente al mes</t>
        </r>
      </text>
    </comment>
    <comment ref="CM8" authorId="4" shapeId="0" xr:uid="{B293FD88-EC32-4057-AAEE-D7DA478D8A5C}">
      <text>
        <r>
          <rPr>
            <b/>
            <sz val="9"/>
            <color indexed="81"/>
            <rFont val="Tahoma"/>
            <family val="2"/>
          </rPr>
          <t>Numero de actividades ejecutadas en valor absoluto</t>
        </r>
      </text>
    </comment>
    <comment ref="CP8" authorId="15" shapeId="0" xr:uid="{BCB73A49-2EBF-48EA-9E86-5DA92F2FC33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13A4C5DA-FE75-42B5-B08A-D4954F4BE727}">
      <text>
        <r>
          <rPr>
            <b/>
            <sz val="9"/>
            <color indexed="81"/>
            <rFont val="Tahoma"/>
            <family val="2"/>
          </rPr>
          <t>Numero de actividades en valor absoluto</t>
        </r>
      </text>
    </comment>
    <comment ref="CR8" authorId="4" shapeId="0" xr:uid="{D3C2152F-F6A2-47EC-93C1-0C766E980D8B}">
      <text>
        <r>
          <rPr>
            <b/>
            <sz val="9"/>
            <color indexed="81"/>
            <rFont val="Tahoma"/>
            <family val="2"/>
          </rPr>
          <t>Porcentaje correspondiente al mes</t>
        </r>
      </text>
    </comment>
    <comment ref="CS8" authorId="4" shapeId="0" xr:uid="{CAD61562-A87C-4DD2-9DD5-1689ED425F2F}">
      <text>
        <r>
          <rPr>
            <b/>
            <sz val="9"/>
            <color indexed="81"/>
            <rFont val="Tahoma"/>
            <family val="2"/>
          </rPr>
          <t>Numero de actividades ejecutadas en valor absoluto</t>
        </r>
      </text>
    </comment>
    <comment ref="CV8" authorId="16" shapeId="0" xr:uid="{985B6B8C-DC02-48B0-AABF-C53BA7B1997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tc={782DA208-3470-472A-9891-06422DCBD23B}</author>
    <author>tc={28E67971-4751-4860-8182-8F59D35AB101}</author>
    <author>J18</author>
    <author>tc={88B5C480-2072-4F4A-A465-80263D0F9497}</author>
    <author>tc={A8335888-0F65-4C2C-B3ED-3D0D52C6C704}</author>
    <author>tc={178A3634-9504-439A-9054-976390415F0A}</author>
    <author>tc={10799838-187B-437F-A6C0-F5346D4EAD88}</author>
    <author>tc={7305EE86-CF33-4137-B639-B4686D3E02DC}</author>
    <author>tc={D9922AD1-1596-4DC5-B68A-B049B5F1E5AF}</author>
    <author>tc={B41548A6-D67D-4544-A6F4-EA22D1AAAEF7}</author>
    <author>tc={0F089182-11F3-456A-94D6-DCB3794D0C20}</author>
    <author>tc={B016C061-434F-45FE-8361-5D1BDB247851}</author>
    <author>tc={3CCCBEFA-DDC8-4EC6-9149-E4DD527D48FD}</author>
    <author>tc={42C65B56-7379-4DFE-A593-154AE2EB3B9C}</author>
    <author>tc={AF4A9E87-E57E-4741-BFE0-BA5C03D0AF4E}</author>
  </authors>
  <commentList>
    <comment ref="C6" authorId="0" shapeId="0" xr:uid="{AC5B6DE8-2AB0-40A6-8AD7-F1447430B695}">
      <text>
        <r>
          <rPr>
            <b/>
            <sz val="9"/>
            <color indexed="81"/>
            <rFont val="Tahoma"/>
            <family val="2"/>
          </rPr>
          <t>Seleccione el propósito del Plan de Desarrollo Distrital que se relaciona con la actividad principal formulada.</t>
        </r>
      </text>
    </comment>
    <comment ref="D6" authorId="0" shapeId="0" xr:uid="{0E65D89F-34A6-44C9-8426-C4C7B4D2FDAB}">
      <text>
        <r>
          <rPr>
            <b/>
            <sz val="9"/>
            <color indexed="81"/>
            <rFont val="Tahoma"/>
            <family val="2"/>
          </rPr>
          <t>Seleccione el Programa general del Plan de Desarrollo Distrital que se relaciona con el propósito y la actividad principal formulada.</t>
        </r>
      </text>
    </comment>
    <comment ref="E6" authorId="0" shapeId="0" xr:uid="{7F6265C9-3105-4CC4-B263-5500F0C56CC5}">
      <text>
        <r>
          <rPr>
            <b/>
            <sz val="9"/>
            <color indexed="81"/>
            <rFont val="Tahoma"/>
            <family val="2"/>
          </rPr>
          <t>Seleccione la Meta sector del Plan de Desarrollo Distrital que se relaciona con el propósito, el programa y la o las actividades principales formuladas.</t>
        </r>
      </text>
    </comment>
    <comment ref="F6" authorId="0" shapeId="0" xr:uid="{B6F3E704-1C32-4232-8B12-4D62CCD455A5}">
      <text>
        <r>
          <rPr>
            <b/>
            <sz val="9"/>
            <color indexed="81"/>
            <rFont val="Tahoma"/>
            <family val="2"/>
          </rPr>
          <t>Seleccione el Proyecto de inversión que se relaciona con la o las actividades principales formuladas.</t>
        </r>
      </text>
    </comment>
    <comment ref="G6" authorId="0" shapeId="0" xr:uid="{995EA1F8-DE81-4129-8834-E9D0D64AC29B}">
      <text>
        <r>
          <rPr>
            <b/>
            <sz val="9"/>
            <color indexed="81"/>
            <rFont val="Tahoma"/>
            <family val="2"/>
          </rPr>
          <t>Seleccione la meta que se relaciona con el Proyecto de inversión</t>
        </r>
      </text>
    </comment>
    <comment ref="H6" authorId="0" shapeId="0" xr:uid="{967992BC-0A52-4282-B879-A8543DEE7C95}">
      <text>
        <r>
          <rPr>
            <b/>
            <sz val="9"/>
            <color indexed="81"/>
            <rFont val="Tahoma"/>
            <family val="2"/>
          </rPr>
          <t>Seleccione el objetivo del Plan Estratégico Institucional al  que contribuye con la ejecución de la actividad</t>
        </r>
      </text>
    </comment>
    <comment ref="I6" authorId="0" shapeId="0" xr:uid="{F1010FC4-321F-4306-AFE6-FC330A49FE61}">
      <text>
        <r>
          <rPr>
            <b/>
            <sz val="9"/>
            <color indexed="81"/>
            <rFont val="Tahoma"/>
            <family val="2"/>
          </rPr>
          <t>Escriba la meta del Plan Estratégico Institucional que se relaciona con el objetivo estratégico seleccionado y con la actividad formulada.</t>
        </r>
      </text>
    </comment>
    <comment ref="J6" authorId="1" shapeId="0" xr:uid="{206AA805-79AA-4C8E-AF15-AFF2ADCA1805}">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782DA208-3470-472A-9891-06422DCBD23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C4023EA3-BFB5-4E7C-A3B5-5C67B01DBE61}">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1DB7C11E-9159-4B91-8980-0431B7C9670F}">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28E67971-4751-4860-8182-8F59D35AB10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69247C3B-D89F-4095-92DD-699749736659}">
      <text>
        <r>
          <rPr>
            <b/>
            <sz val="9"/>
            <color indexed="81"/>
            <rFont val="Tahoma"/>
            <family val="2"/>
          </rPr>
          <t>Numero de actividades en valor absoluto</t>
        </r>
      </text>
    </comment>
    <comment ref="AD8" authorId="4" shapeId="0" xr:uid="{2A3CDC93-440B-49C0-A0BD-00B83964A1EB}">
      <text>
        <r>
          <rPr>
            <b/>
            <sz val="9"/>
            <color indexed="81"/>
            <rFont val="Tahoma"/>
            <family val="2"/>
          </rPr>
          <t>Porcentaje correspondiente al mes</t>
        </r>
      </text>
    </comment>
    <comment ref="AE8" authorId="4" shapeId="0" xr:uid="{C5B06995-0244-433A-9DC1-ECF2B8D58BF7}">
      <text>
        <r>
          <rPr>
            <b/>
            <sz val="9"/>
            <color indexed="81"/>
            <rFont val="Tahoma"/>
            <family val="2"/>
          </rPr>
          <t>Numero de actividades ejecutadas en valor absoluto</t>
        </r>
      </text>
    </comment>
    <comment ref="AH8" authorId="5" shapeId="0" xr:uid="{88B5C480-2072-4F4A-A465-80263D0F949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947644FC-6C82-47E4-A892-0B119A6D3DD5}">
      <text>
        <r>
          <rPr>
            <b/>
            <sz val="9"/>
            <color indexed="81"/>
            <rFont val="Tahoma"/>
            <family val="2"/>
          </rPr>
          <t>Numero de actividades en valor absoluto</t>
        </r>
      </text>
    </comment>
    <comment ref="AJ8" authorId="4" shapeId="0" xr:uid="{AF72D1D6-9D78-411D-AD81-F124C91AD717}">
      <text>
        <r>
          <rPr>
            <b/>
            <sz val="9"/>
            <color indexed="81"/>
            <rFont val="Tahoma"/>
            <family val="2"/>
          </rPr>
          <t>Porcentaje correspondiente al mes</t>
        </r>
      </text>
    </comment>
    <comment ref="AK8" authorId="4" shapeId="0" xr:uid="{5E768DDC-325A-4C3E-B880-CC44112BF5E3}">
      <text>
        <r>
          <rPr>
            <b/>
            <sz val="9"/>
            <color indexed="81"/>
            <rFont val="Tahoma"/>
            <family val="2"/>
          </rPr>
          <t>Numero de actividades ejecutadas en valor absoluto</t>
        </r>
      </text>
    </comment>
    <comment ref="AN8" authorId="6" shapeId="0" xr:uid="{A8335888-0F65-4C2C-B3ED-3D0D52C6C70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ACB7036E-BB22-461F-80DB-E0B3FC22DD7D}">
      <text>
        <r>
          <rPr>
            <b/>
            <sz val="9"/>
            <color indexed="81"/>
            <rFont val="Tahoma"/>
            <family val="2"/>
          </rPr>
          <t>Numero de actividades en valor absoluto</t>
        </r>
      </text>
    </comment>
    <comment ref="AP8" authorId="4" shapeId="0" xr:uid="{F9591964-1BB6-47EF-BDF4-8DA145603DAC}">
      <text>
        <r>
          <rPr>
            <b/>
            <sz val="9"/>
            <color indexed="81"/>
            <rFont val="Tahoma"/>
            <family val="2"/>
          </rPr>
          <t>Porcentaje correspondiente al mes</t>
        </r>
      </text>
    </comment>
    <comment ref="AQ8" authorId="4" shapeId="0" xr:uid="{11A82853-0072-4DC1-A465-5D557F837BE1}">
      <text>
        <r>
          <rPr>
            <b/>
            <sz val="9"/>
            <color indexed="81"/>
            <rFont val="Tahoma"/>
            <family val="2"/>
          </rPr>
          <t>Numero de actividades ejecutadas en valor absoluto</t>
        </r>
      </text>
    </comment>
    <comment ref="AT8" authorId="7" shapeId="0" xr:uid="{178A3634-9504-439A-9054-976390415F0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CE222339-7F00-4DAA-9D62-8CCE216DA34A}">
      <text>
        <r>
          <rPr>
            <b/>
            <sz val="9"/>
            <color indexed="81"/>
            <rFont val="Tahoma"/>
            <family val="2"/>
          </rPr>
          <t>Numero de actividades en valor absoluto</t>
        </r>
      </text>
    </comment>
    <comment ref="AV8" authorId="4" shapeId="0" xr:uid="{7F871A83-1104-4120-88F7-B01F6C776965}">
      <text>
        <r>
          <rPr>
            <b/>
            <sz val="9"/>
            <color indexed="81"/>
            <rFont val="Tahoma"/>
            <family val="2"/>
          </rPr>
          <t>Porcentaje correspondiente al mes</t>
        </r>
      </text>
    </comment>
    <comment ref="AW8" authorId="4" shapeId="0" xr:uid="{F6CC81B8-7495-4DB0-9E54-188589630CA0}">
      <text>
        <r>
          <rPr>
            <b/>
            <sz val="9"/>
            <color indexed="81"/>
            <rFont val="Tahoma"/>
            <family val="2"/>
          </rPr>
          <t>Numero de actividades ejecutadas en valor absoluto</t>
        </r>
      </text>
    </comment>
    <comment ref="AZ8" authorId="8" shapeId="0" xr:uid="{10799838-187B-437F-A6C0-F5346D4EAD8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18DE12BF-C5AD-4566-A949-9954797FB7FF}">
      <text>
        <r>
          <rPr>
            <b/>
            <sz val="9"/>
            <color indexed="81"/>
            <rFont val="Tahoma"/>
            <family val="2"/>
          </rPr>
          <t>Numero de actividades en valor absoluto</t>
        </r>
      </text>
    </comment>
    <comment ref="BB8" authorId="4" shapeId="0" xr:uid="{8D5399A5-54E8-4867-A120-9CAB13171503}">
      <text>
        <r>
          <rPr>
            <b/>
            <sz val="9"/>
            <color indexed="81"/>
            <rFont val="Tahoma"/>
            <family val="2"/>
          </rPr>
          <t>Porcentaje correspondiente al mes</t>
        </r>
      </text>
    </comment>
    <comment ref="BC8" authorId="4" shapeId="0" xr:uid="{0986E728-8193-436A-B835-E49821CDD0C8}">
      <text>
        <r>
          <rPr>
            <b/>
            <sz val="9"/>
            <color indexed="81"/>
            <rFont val="Tahoma"/>
            <family val="2"/>
          </rPr>
          <t>Numero de actividades ejecutadas en valor absoluto</t>
        </r>
      </text>
    </comment>
    <comment ref="BF8" authorId="9" shapeId="0" xr:uid="{7305EE86-CF33-4137-B639-B4686D3E02D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4EC86C3D-A246-4979-B1DA-F87316777FC2}">
      <text>
        <r>
          <rPr>
            <b/>
            <sz val="9"/>
            <color indexed="81"/>
            <rFont val="Tahoma"/>
            <family val="2"/>
          </rPr>
          <t>Numero de actividades en valor absoluto</t>
        </r>
      </text>
    </comment>
    <comment ref="BH8" authorId="4" shapeId="0" xr:uid="{FB4EC458-8A0B-4075-8F09-95D0005CD0FD}">
      <text>
        <r>
          <rPr>
            <b/>
            <sz val="9"/>
            <color indexed="81"/>
            <rFont val="Tahoma"/>
            <family val="2"/>
          </rPr>
          <t>Porcentaje correspondiente al mes</t>
        </r>
      </text>
    </comment>
    <comment ref="BI8" authorId="4" shapeId="0" xr:uid="{2517921E-0A13-42EA-B36C-C50FACDA2448}">
      <text>
        <r>
          <rPr>
            <b/>
            <sz val="9"/>
            <color indexed="81"/>
            <rFont val="Tahoma"/>
            <family val="2"/>
          </rPr>
          <t>Numero de actividades ejecutadas en valor absoluto</t>
        </r>
      </text>
    </comment>
    <comment ref="BL8" authorId="10" shapeId="0" xr:uid="{D9922AD1-1596-4DC5-B68A-B049B5F1E5A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730B9F74-A534-4663-A7F9-7CC7D8813E33}">
      <text>
        <r>
          <rPr>
            <b/>
            <sz val="9"/>
            <color indexed="81"/>
            <rFont val="Tahoma"/>
            <family val="2"/>
          </rPr>
          <t>Numero de actividades en valor absoluto</t>
        </r>
      </text>
    </comment>
    <comment ref="BN8" authorId="4" shapeId="0" xr:uid="{9D66E210-B2DA-4E26-9C56-6262375C54A4}">
      <text>
        <r>
          <rPr>
            <b/>
            <sz val="9"/>
            <color indexed="81"/>
            <rFont val="Tahoma"/>
            <family val="2"/>
          </rPr>
          <t>Porcentaje correspondiente al mes</t>
        </r>
      </text>
    </comment>
    <comment ref="BO8" authorId="4" shapeId="0" xr:uid="{BE2A4419-8656-4D4C-9B2B-064EC86E1162}">
      <text>
        <r>
          <rPr>
            <b/>
            <sz val="9"/>
            <color indexed="81"/>
            <rFont val="Tahoma"/>
            <family val="2"/>
          </rPr>
          <t>Numero de actividades ejecutadas en valor absoluto</t>
        </r>
      </text>
    </comment>
    <comment ref="BR8" authorId="11" shapeId="0" xr:uid="{B41548A6-D67D-4544-A6F4-EA22D1AAAEF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7F7174EA-C3B0-45D9-9A56-638CBDBEC43A}">
      <text>
        <r>
          <rPr>
            <b/>
            <sz val="9"/>
            <color indexed="81"/>
            <rFont val="Tahoma"/>
            <family val="2"/>
          </rPr>
          <t>Numero de actividades en valor absoluto</t>
        </r>
      </text>
    </comment>
    <comment ref="BT8" authorId="4" shapeId="0" xr:uid="{1664EDAE-6F8B-4C63-ACD5-C0E1BF1F84BC}">
      <text>
        <r>
          <rPr>
            <b/>
            <sz val="9"/>
            <color indexed="81"/>
            <rFont val="Tahoma"/>
            <family val="2"/>
          </rPr>
          <t>Porcentaje correspondiente al mes</t>
        </r>
      </text>
    </comment>
    <comment ref="BU8" authorId="4" shapeId="0" xr:uid="{FAD1095A-78ED-4D0A-B12A-FE3382899B89}">
      <text>
        <r>
          <rPr>
            <b/>
            <sz val="9"/>
            <color indexed="81"/>
            <rFont val="Tahoma"/>
            <family val="2"/>
          </rPr>
          <t>Numero de actividades ejecutadas en valor absoluto</t>
        </r>
      </text>
    </comment>
    <comment ref="BX8" authorId="12" shapeId="0" xr:uid="{0F089182-11F3-456A-94D6-DCB3794D0C2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6F9F16DB-E9E7-4A68-AA33-E55C12803A56}">
      <text>
        <r>
          <rPr>
            <b/>
            <sz val="9"/>
            <color indexed="81"/>
            <rFont val="Tahoma"/>
            <family val="2"/>
          </rPr>
          <t>Numero de actividades en valor absoluto</t>
        </r>
      </text>
    </comment>
    <comment ref="BZ8" authorId="4" shapeId="0" xr:uid="{6198C04B-4522-4A7A-80AB-B482E2A810BF}">
      <text>
        <r>
          <rPr>
            <b/>
            <sz val="9"/>
            <color indexed="81"/>
            <rFont val="Tahoma"/>
            <family val="2"/>
          </rPr>
          <t>Porcentaje correspondiente al mes</t>
        </r>
      </text>
    </comment>
    <comment ref="CA8" authorId="4" shapeId="0" xr:uid="{11CBF75B-71D5-4BCB-9435-F1C039BFC005}">
      <text>
        <r>
          <rPr>
            <b/>
            <sz val="9"/>
            <color indexed="81"/>
            <rFont val="Tahoma"/>
            <family val="2"/>
          </rPr>
          <t>Numero de actividades ejecutadas en valor absoluto</t>
        </r>
      </text>
    </comment>
    <comment ref="CD8" authorId="13" shapeId="0" xr:uid="{B016C061-434F-45FE-8361-5D1BDB24785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352307DC-89C5-47D9-B0D9-A85B0DD9BF2A}">
      <text>
        <r>
          <rPr>
            <b/>
            <sz val="9"/>
            <color indexed="81"/>
            <rFont val="Tahoma"/>
            <family val="2"/>
          </rPr>
          <t>Numero de actividades en valor absoluto</t>
        </r>
      </text>
    </comment>
    <comment ref="CF8" authorId="4" shapeId="0" xr:uid="{3DAB8FF3-4F88-4F02-9A03-D1DC51FB83C6}">
      <text>
        <r>
          <rPr>
            <b/>
            <sz val="9"/>
            <color indexed="81"/>
            <rFont val="Tahoma"/>
            <family val="2"/>
          </rPr>
          <t>Porcentaje correspondiente al mes</t>
        </r>
      </text>
    </comment>
    <comment ref="CG8" authorId="4" shapeId="0" xr:uid="{C65EA28C-AA5B-4E06-B593-07DA7514B047}">
      <text>
        <r>
          <rPr>
            <b/>
            <sz val="9"/>
            <color indexed="81"/>
            <rFont val="Tahoma"/>
            <family val="2"/>
          </rPr>
          <t>Numero de actividades ejecutadas en valor absoluto</t>
        </r>
      </text>
    </comment>
    <comment ref="CJ8" authorId="14" shapeId="0" xr:uid="{3CCCBEFA-DDC8-4EC6-9149-E4DD527D48F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BC180437-D20C-4F12-B0CC-4DAFF8AEF939}">
      <text>
        <r>
          <rPr>
            <b/>
            <sz val="9"/>
            <color indexed="81"/>
            <rFont val="Tahoma"/>
            <family val="2"/>
          </rPr>
          <t>Numero de actividades en valor absoluto</t>
        </r>
      </text>
    </comment>
    <comment ref="CL8" authorId="4" shapeId="0" xr:uid="{CD57DCBC-4C39-49AE-8152-E49889551C03}">
      <text>
        <r>
          <rPr>
            <b/>
            <sz val="9"/>
            <color indexed="81"/>
            <rFont val="Tahoma"/>
            <family val="2"/>
          </rPr>
          <t>Porcentaje correspondiente al mes</t>
        </r>
      </text>
    </comment>
    <comment ref="CM8" authorId="4" shapeId="0" xr:uid="{28BB4A4E-ABFF-4519-9BCC-C8B1DD73AE80}">
      <text>
        <r>
          <rPr>
            <b/>
            <sz val="9"/>
            <color indexed="81"/>
            <rFont val="Tahoma"/>
            <family val="2"/>
          </rPr>
          <t>Numero de actividades ejecutadas en valor absoluto</t>
        </r>
      </text>
    </comment>
    <comment ref="CP8" authorId="15" shapeId="0" xr:uid="{42C65B56-7379-4DFE-A593-154AE2EB3B9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2A0CE7F0-DCFC-44AF-992A-59496381D744}">
      <text>
        <r>
          <rPr>
            <b/>
            <sz val="9"/>
            <color indexed="81"/>
            <rFont val="Tahoma"/>
            <family val="2"/>
          </rPr>
          <t>Numero de actividades en valor absoluto</t>
        </r>
      </text>
    </comment>
    <comment ref="CR8" authorId="4" shapeId="0" xr:uid="{DB199F15-9F47-495B-81E3-479CAFAE09C1}">
      <text>
        <r>
          <rPr>
            <b/>
            <sz val="9"/>
            <color indexed="81"/>
            <rFont val="Tahoma"/>
            <family val="2"/>
          </rPr>
          <t>Porcentaje correspondiente al mes</t>
        </r>
      </text>
    </comment>
    <comment ref="CS8" authorId="4" shapeId="0" xr:uid="{D0FA9B0E-DBA6-4A9C-A7AC-686E2ADAB3AA}">
      <text>
        <r>
          <rPr>
            <b/>
            <sz val="9"/>
            <color indexed="81"/>
            <rFont val="Tahoma"/>
            <family val="2"/>
          </rPr>
          <t>Numero de actividades ejecutadas en valor absoluto</t>
        </r>
      </text>
    </comment>
    <comment ref="CV8" authorId="16" shapeId="0" xr:uid="{AF4A9E87-E57E-4741-BFE0-BA5C03D0AF4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 Patricia Rodriguez Junco</author>
    <author>tc={7451C98B-9183-4AAD-B356-F9B154E50AB2}</author>
  </authors>
  <commentList>
    <comment ref="C6" authorId="0" shapeId="0" xr:uid="{CADBB1E3-8D0D-4693-9CD2-4B141F522199}">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E10" authorId="1" shapeId="0" xr:uid="{7451C98B-9183-4AAD-B356-F9B154E50AB2}">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valor sale por fuente de Funcionamiento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tc={FD14413D-16CB-4F2A-8312-5E610FBCB1FD}</author>
    <author>tc={C3529F3C-E453-4669-9C88-F659C7222953}</author>
    <author>J18</author>
    <author>tc={E9D0836C-17B0-442D-AD1E-E0ACCAFFD348}</author>
    <author>tc={E1000A6D-8922-4187-B46D-6DC89426CCF6}</author>
    <author>tc={C5F4000B-7EBF-480A-8677-E1E199FF3E92}</author>
    <author>tc={EC0FFECE-F6AC-41FC-8CC2-D3323D3C62D8}</author>
    <author>tc={39121CCA-14C5-409A-8140-61E42646AFA9}</author>
    <author>tc={5A73D218-576D-4C81-862F-CC464606EDBD}</author>
    <author>tc={308A6C83-87B0-40E8-9F63-6C5C647B1307}</author>
    <author>tc={7CA263BE-A470-4412-AFD3-CF0395523BE8}</author>
    <author>tc={CE623E04-C4F3-4AEB-B530-E092193F0BDF}</author>
    <author>tc={6DB13B07-CAAB-45A0-9846-791B79DACAEE}</author>
    <author>tc={0BFE5013-45B5-4A7A-9BEE-163001F6F06E}</author>
    <author>tc={82F86153-0F2A-48B6-B55A-E586EFA5F5D5}</author>
  </authors>
  <commentList>
    <comment ref="C6" authorId="0" shapeId="0" xr:uid="{EC03338E-1677-48D6-BC8C-3E8937B4F637}">
      <text>
        <r>
          <rPr>
            <b/>
            <sz val="9"/>
            <color indexed="81"/>
            <rFont val="Tahoma"/>
            <family val="2"/>
          </rPr>
          <t>Seleccione el propósito del Plan de Desarrollo Distrital que se relaciona con la actividad principal formulada.</t>
        </r>
      </text>
    </comment>
    <comment ref="D6" authorId="0" shapeId="0" xr:uid="{C1EBF030-3E6E-4A8F-96F7-295BA50338BD}">
      <text>
        <r>
          <rPr>
            <b/>
            <sz val="9"/>
            <color indexed="81"/>
            <rFont val="Tahoma"/>
            <family val="2"/>
          </rPr>
          <t>Seleccione el Programa general del Plan de Desarrollo Distrital que se relaciona con el propósito y la actividad principal formulada.</t>
        </r>
      </text>
    </comment>
    <comment ref="E6" authorId="0" shapeId="0" xr:uid="{6C8DE9B9-C6FA-447B-8E14-20DE5415DF35}">
      <text>
        <r>
          <rPr>
            <b/>
            <sz val="9"/>
            <color indexed="81"/>
            <rFont val="Tahoma"/>
            <family val="2"/>
          </rPr>
          <t>Seleccione la Meta sector del Plan de Desarrollo Distrital que se relaciona con el propósito, el programa y la o las actividades principales formuladas.</t>
        </r>
      </text>
    </comment>
    <comment ref="F6" authorId="0" shapeId="0" xr:uid="{496F5632-75D4-4188-9999-BBCC2B5BAFE1}">
      <text>
        <r>
          <rPr>
            <b/>
            <sz val="9"/>
            <color indexed="81"/>
            <rFont val="Tahoma"/>
            <family val="2"/>
          </rPr>
          <t>Seleccione el Proyecto de inversión que se relaciona con la o las actividades principales formuladas.</t>
        </r>
      </text>
    </comment>
    <comment ref="G6" authorId="0" shapeId="0" xr:uid="{6BEFC5BC-FBA7-4A8F-8F7B-CF55E28C9CD6}">
      <text>
        <r>
          <rPr>
            <b/>
            <sz val="9"/>
            <color indexed="81"/>
            <rFont val="Tahoma"/>
            <family val="2"/>
          </rPr>
          <t>Seleccione la meta que se relaciona con el Proyecto de inversión</t>
        </r>
      </text>
    </comment>
    <comment ref="H6" authorId="0" shapeId="0" xr:uid="{1D55C572-F865-4289-9EC3-B335A5B0EC1F}">
      <text>
        <r>
          <rPr>
            <b/>
            <sz val="9"/>
            <color indexed="81"/>
            <rFont val="Tahoma"/>
            <family val="2"/>
          </rPr>
          <t>Seleccione el objetivo del Plan Estratégico Institucional al  que contribuye con la ejecución de la actividad</t>
        </r>
      </text>
    </comment>
    <comment ref="I6" authorId="0" shapeId="0" xr:uid="{8E534CB1-FF79-4EB2-993D-475B58F569CB}">
      <text>
        <r>
          <rPr>
            <b/>
            <sz val="9"/>
            <color indexed="81"/>
            <rFont val="Tahoma"/>
            <family val="2"/>
          </rPr>
          <t>Escriba la meta del Plan Estratégico Institucional que se relaciona con el objetivo estratégico seleccionado y con la actividad formulada.</t>
        </r>
      </text>
    </comment>
    <comment ref="J6" authorId="1" shapeId="0" xr:uid="{F853ACE9-E64B-4174-9078-B1F10D4907BF}">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FD14413D-16CB-4F2A-8312-5E610FBCB1F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82E16046-43FA-4323-BB31-F590AA542393}">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697B988B-782F-4F89-B40B-9DB516FB45C8}">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C3529F3C-E453-4669-9C88-F659C722295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76CF70E8-4258-40EA-9308-2CD41E5187F1}">
      <text>
        <r>
          <rPr>
            <b/>
            <sz val="9"/>
            <color indexed="81"/>
            <rFont val="Tahoma"/>
            <family val="2"/>
          </rPr>
          <t>Numero de actividades en valor absoluto</t>
        </r>
      </text>
    </comment>
    <comment ref="AD8" authorId="4" shapeId="0" xr:uid="{647B62B2-DA6F-462D-9CCD-452A7A4E7D4B}">
      <text>
        <r>
          <rPr>
            <b/>
            <sz val="9"/>
            <color indexed="81"/>
            <rFont val="Tahoma"/>
            <family val="2"/>
          </rPr>
          <t>Porcentaje correspondiente al mes</t>
        </r>
      </text>
    </comment>
    <comment ref="AE8" authorId="4" shapeId="0" xr:uid="{7E1FC3D6-1660-4F31-B9A2-B943D30F8977}">
      <text>
        <r>
          <rPr>
            <b/>
            <sz val="9"/>
            <color indexed="81"/>
            <rFont val="Tahoma"/>
            <family val="2"/>
          </rPr>
          <t>Numero de actividades ejecutadas en valor absoluto</t>
        </r>
      </text>
    </comment>
    <comment ref="AH8" authorId="5" shapeId="0" xr:uid="{E9D0836C-17B0-442D-AD1E-E0ACCAFFD34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B03F1461-BD72-4A55-92F4-86815F812E75}">
      <text>
        <r>
          <rPr>
            <b/>
            <sz val="9"/>
            <color indexed="81"/>
            <rFont val="Tahoma"/>
            <family val="2"/>
          </rPr>
          <t>Numero de actividades en valor absoluto</t>
        </r>
      </text>
    </comment>
    <comment ref="AJ8" authorId="4" shapeId="0" xr:uid="{7749F8A4-4D98-4864-A7BB-D8D4855BBE00}">
      <text>
        <r>
          <rPr>
            <b/>
            <sz val="9"/>
            <color indexed="81"/>
            <rFont val="Tahoma"/>
            <family val="2"/>
          </rPr>
          <t>Porcentaje correspondiente al mes</t>
        </r>
      </text>
    </comment>
    <comment ref="AK8" authorId="4" shapeId="0" xr:uid="{F316C19D-88AC-4549-A16B-04A156FD7E08}">
      <text>
        <r>
          <rPr>
            <b/>
            <sz val="9"/>
            <color indexed="81"/>
            <rFont val="Tahoma"/>
            <family val="2"/>
          </rPr>
          <t>Numero de actividades ejecutadas en valor absoluto</t>
        </r>
      </text>
    </comment>
    <comment ref="AN8" authorId="6" shapeId="0" xr:uid="{E1000A6D-8922-4187-B46D-6DC89426CCF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CF76483D-69EE-45B9-A21F-3EE2AA59027C}">
      <text>
        <r>
          <rPr>
            <b/>
            <sz val="9"/>
            <color indexed="81"/>
            <rFont val="Tahoma"/>
            <family val="2"/>
          </rPr>
          <t>Numero de actividades en valor absoluto</t>
        </r>
      </text>
    </comment>
    <comment ref="AP8" authorId="4" shapeId="0" xr:uid="{C62E3B0F-F3CD-4E9C-9218-2A7D9A07ED1A}">
      <text>
        <r>
          <rPr>
            <b/>
            <sz val="9"/>
            <color indexed="81"/>
            <rFont val="Tahoma"/>
            <family val="2"/>
          </rPr>
          <t>Porcentaje correspondiente al mes</t>
        </r>
      </text>
    </comment>
    <comment ref="AQ8" authorId="4" shapeId="0" xr:uid="{75D585BC-5C03-4E92-B014-61E4BD2CED2E}">
      <text>
        <r>
          <rPr>
            <b/>
            <sz val="9"/>
            <color indexed="81"/>
            <rFont val="Tahoma"/>
            <family val="2"/>
          </rPr>
          <t>Numero de actividades ejecutadas en valor absoluto</t>
        </r>
      </text>
    </comment>
    <comment ref="AT8" authorId="7" shapeId="0" xr:uid="{C5F4000B-7EBF-480A-8677-E1E199FF3E9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7D39B5A1-DC3C-4D43-B013-CE68F434968D}">
      <text>
        <r>
          <rPr>
            <b/>
            <sz val="9"/>
            <color indexed="81"/>
            <rFont val="Tahoma"/>
            <family val="2"/>
          </rPr>
          <t>Numero de actividades en valor absoluto</t>
        </r>
      </text>
    </comment>
    <comment ref="AV8" authorId="4" shapeId="0" xr:uid="{2421295A-020F-4415-95A5-2C448D8FE40B}">
      <text>
        <r>
          <rPr>
            <b/>
            <sz val="9"/>
            <color indexed="81"/>
            <rFont val="Tahoma"/>
            <family val="2"/>
          </rPr>
          <t>Porcentaje correspondiente al mes</t>
        </r>
      </text>
    </comment>
    <comment ref="AW8" authorId="4" shapeId="0" xr:uid="{BC1668C1-2428-41A4-8DA2-5130EB029671}">
      <text>
        <r>
          <rPr>
            <b/>
            <sz val="9"/>
            <color indexed="81"/>
            <rFont val="Tahoma"/>
            <family val="2"/>
          </rPr>
          <t>Numero de actividades ejecutadas en valor absoluto</t>
        </r>
      </text>
    </comment>
    <comment ref="AZ8" authorId="8" shapeId="0" xr:uid="{EC0FFECE-F6AC-41FC-8CC2-D3323D3C62D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62EB2C07-CD02-4E22-BFEA-848C75A0DED9}">
      <text>
        <r>
          <rPr>
            <b/>
            <sz val="9"/>
            <color indexed="81"/>
            <rFont val="Tahoma"/>
            <family val="2"/>
          </rPr>
          <t>Numero de actividades en valor absoluto</t>
        </r>
      </text>
    </comment>
    <comment ref="BB8" authorId="4" shapeId="0" xr:uid="{6D02B328-F351-4847-ACC1-E649D3D45219}">
      <text>
        <r>
          <rPr>
            <b/>
            <sz val="9"/>
            <color indexed="81"/>
            <rFont val="Tahoma"/>
            <family val="2"/>
          </rPr>
          <t>Porcentaje correspondiente al mes</t>
        </r>
      </text>
    </comment>
    <comment ref="BC8" authorId="4" shapeId="0" xr:uid="{8B72FF88-A5EB-4C24-BF62-9CD087110584}">
      <text>
        <r>
          <rPr>
            <b/>
            <sz val="9"/>
            <color indexed="81"/>
            <rFont val="Tahoma"/>
            <family val="2"/>
          </rPr>
          <t>Numero de actividades ejecutadas en valor absoluto</t>
        </r>
      </text>
    </comment>
    <comment ref="BF8" authorId="9" shapeId="0" xr:uid="{39121CCA-14C5-409A-8140-61E42646AFA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779578D5-EE76-4471-8A96-DB12B4B8881E}">
      <text>
        <r>
          <rPr>
            <b/>
            <sz val="9"/>
            <color indexed="81"/>
            <rFont val="Tahoma"/>
            <family val="2"/>
          </rPr>
          <t>Numero de actividades en valor absoluto</t>
        </r>
      </text>
    </comment>
    <comment ref="BH8" authorId="4" shapeId="0" xr:uid="{4F7D0B25-0D8A-4839-A2B4-09691F31AACD}">
      <text>
        <r>
          <rPr>
            <b/>
            <sz val="9"/>
            <color indexed="81"/>
            <rFont val="Tahoma"/>
            <family val="2"/>
          </rPr>
          <t>Porcentaje correspondiente al mes</t>
        </r>
      </text>
    </comment>
    <comment ref="BI8" authorId="4" shapeId="0" xr:uid="{82260368-3B90-46E9-9A75-C78F47B15A4F}">
      <text>
        <r>
          <rPr>
            <b/>
            <sz val="9"/>
            <color indexed="81"/>
            <rFont val="Tahoma"/>
            <family val="2"/>
          </rPr>
          <t>Numero de actividades ejecutadas en valor absoluto</t>
        </r>
      </text>
    </comment>
    <comment ref="BL8" authorId="10" shapeId="0" xr:uid="{5A73D218-576D-4C81-862F-CC464606EDB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D7782722-F5BA-408F-B4BB-C4E31760D352}">
      <text>
        <r>
          <rPr>
            <b/>
            <sz val="9"/>
            <color indexed="81"/>
            <rFont val="Tahoma"/>
            <family val="2"/>
          </rPr>
          <t>Numero de actividades en valor absoluto</t>
        </r>
      </text>
    </comment>
    <comment ref="BN8" authorId="4" shapeId="0" xr:uid="{26873DB4-9AE6-4AA3-A16C-2D5F0A9AD1B5}">
      <text>
        <r>
          <rPr>
            <b/>
            <sz val="9"/>
            <color indexed="81"/>
            <rFont val="Tahoma"/>
            <family val="2"/>
          </rPr>
          <t>Porcentaje correspondiente al mes</t>
        </r>
      </text>
    </comment>
    <comment ref="BO8" authorId="4" shapeId="0" xr:uid="{12D51004-2B98-4173-BFD7-056F43E5FF8B}">
      <text>
        <r>
          <rPr>
            <b/>
            <sz val="9"/>
            <color indexed="81"/>
            <rFont val="Tahoma"/>
            <family val="2"/>
          </rPr>
          <t>Numero de actividades ejecutadas en valor absoluto</t>
        </r>
      </text>
    </comment>
    <comment ref="BR8" authorId="11" shapeId="0" xr:uid="{308A6C83-87B0-40E8-9F63-6C5C647B130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0EBA7DDB-33CC-4397-AC41-31A7ABC03EF6}">
      <text>
        <r>
          <rPr>
            <b/>
            <sz val="9"/>
            <color indexed="81"/>
            <rFont val="Tahoma"/>
            <family val="2"/>
          </rPr>
          <t>Numero de actividades en valor absoluto</t>
        </r>
      </text>
    </comment>
    <comment ref="BT8" authorId="4" shapeId="0" xr:uid="{3C051615-B017-469C-8363-44C7390BD169}">
      <text>
        <r>
          <rPr>
            <b/>
            <sz val="9"/>
            <color indexed="81"/>
            <rFont val="Tahoma"/>
            <family val="2"/>
          </rPr>
          <t>Porcentaje correspondiente al mes</t>
        </r>
      </text>
    </comment>
    <comment ref="BU8" authorId="4" shapeId="0" xr:uid="{48A4B512-C0C8-485D-AAB3-431EB3015402}">
      <text>
        <r>
          <rPr>
            <b/>
            <sz val="9"/>
            <color indexed="81"/>
            <rFont val="Tahoma"/>
            <family val="2"/>
          </rPr>
          <t>Numero de actividades ejecutadas en valor absoluto</t>
        </r>
      </text>
    </comment>
    <comment ref="BX8" authorId="12" shapeId="0" xr:uid="{7CA263BE-A470-4412-AFD3-CF0395523BE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DB567722-8961-494D-9BAC-7E30A657DFBE}">
      <text>
        <r>
          <rPr>
            <b/>
            <sz val="9"/>
            <color indexed="81"/>
            <rFont val="Tahoma"/>
            <family val="2"/>
          </rPr>
          <t>Numero de actividades en valor absoluto</t>
        </r>
      </text>
    </comment>
    <comment ref="BZ8" authorId="4" shapeId="0" xr:uid="{E711B078-C625-452E-BD54-49FB40A7C37E}">
      <text>
        <r>
          <rPr>
            <b/>
            <sz val="9"/>
            <color indexed="81"/>
            <rFont val="Tahoma"/>
            <family val="2"/>
          </rPr>
          <t>Porcentaje correspondiente al mes</t>
        </r>
      </text>
    </comment>
    <comment ref="CA8" authorId="4" shapeId="0" xr:uid="{94E9F8AD-A589-407C-B02D-29831C16DBF1}">
      <text>
        <r>
          <rPr>
            <b/>
            <sz val="9"/>
            <color indexed="81"/>
            <rFont val="Tahoma"/>
            <family val="2"/>
          </rPr>
          <t>Numero de actividades ejecutadas en valor absoluto</t>
        </r>
      </text>
    </comment>
    <comment ref="CD8" authorId="13" shapeId="0" xr:uid="{CE623E04-C4F3-4AEB-B530-E092193F0BD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BBC58DB4-264E-4DE4-8F44-47443CFA0889}">
      <text>
        <r>
          <rPr>
            <b/>
            <sz val="9"/>
            <color indexed="81"/>
            <rFont val="Tahoma"/>
            <family val="2"/>
          </rPr>
          <t>Numero de actividades en valor absoluto</t>
        </r>
      </text>
    </comment>
    <comment ref="CF8" authorId="4" shapeId="0" xr:uid="{ADC58237-7CE4-4046-99B7-FC65DDDEE4BB}">
      <text>
        <r>
          <rPr>
            <b/>
            <sz val="9"/>
            <color indexed="81"/>
            <rFont val="Tahoma"/>
            <family val="2"/>
          </rPr>
          <t>Porcentaje correspondiente al mes</t>
        </r>
      </text>
    </comment>
    <comment ref="CG8" authorId="4" shapeId="0" xr:uid="{F8F9DC89-DAA8-4967-939C-6670641D497B}">
      <text>
        <r>
          <rPr>
            <b/>
            <sz val="9"/>
            <color indexed="81"/>
            <rFont val="Tahoma"/>
            <family val="2"/>
          </rPr>
          <t>Numero de actividades ejecutadas en valor absoluto</t>
        </r>
      </text>
    </comment>
    <comment ref="CJ8" authorId="14" shapeId="0" xr:uid="{6DB13B07-CAAB-45A0-9846-791B79DACAE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D6680479-868D-4BFF-80FB-2B72517C89BB}">
      <text>
        <r>
          <rPr>
            <b/>
            <sz val="9"/>
            <color indexed="81"/>
            <rFont val="Tahoma"/>
            <family val="2"/>
          </rPr>
          <t>Numero de actividades en valor absoluto</t>
        </r>
      </text>
    </comment>
    <comment ref="CL8" authorId="4" shapeId="0" xr:uid="{8C913F1F-07F2-4853-902C-DBF89BFEA37B}">
      <text>
        <r>
          <rPr>
            <b/>
            <sz val="9"/>
            <color indexed="81"/>
            <rFont val="Tahoma"/>
            <family val="2"/>
          </rPr>
          <t>Porcentaje correspondiente al mes</t>
        </r>
      </text>
    </comment>
    <comment ref="CM8" authorId="4" shapeId="0" xr:uid="{F2FE96CF-6708-45E1-9C9C-DE75BAF229A0}">
      <text>
        <r>
          <rPr>
            <b/>
            <sz val="9"/>
            <color indexed="81"/>
            <rFont val="Tahoma"/>
            <family val="2"/>
          </rPr>
          <t>Numero de actividades ejecutadas en valor absoluto</t>
        </r>
      </text>
    </comment>
    <comment ref="CP8" authorId="15" shapeId="0" xr:uid="{0BFE5013-45B5-4A7A-9BEE-163001F6F06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CC379B3F-5B4A-4A4A-B953-42AB4BD25C8D}">
      <text>
        <r>
          <rPr>
            <b/>
            <sz val="9"/>
            <color indexed="81"/>
            <rFont val="Tahoma"/>
            <family val="2"/>
          </rPr>
          <t>Numero de actividades en valor absoluto</t>
        </r>
      </text>
    </comment>
    <comment ref="CR8" authorId="4" shapeId="0" xr:uid="{20120C12-725B-4E60-97B8-F4222A85121F}">
      <text>
        <r>
          <rPr>
            <b/>
            <sz val="9"/>
            <color indexed="81"/>
            <rFont val="Tahoma"/>
            <family val="2"/>
          </rPr>
          <t>Porcentaje correspondiente al mes</t>
        </r>
      </text>
    </comment>
    <comment ref="CS8" authorId="4" shapeId="0" xr:uid="{8DF6884E-0A6C-45F7-BC9F-B84EE9073250}">
      <text>
        <r>
          <rPr>
            <b/>
            <sz val="9"/>
            <color indexed="81"/>
            <rFont val="Tahoma"/>
            <family val="2"/>
          </rPr>
          <t>Numero de actividades ejecutadas en valor absoluto</t>
        </r>
      </text>
    </comment>
    <comment ref="CV8" authorId="16" shapeId="0" xr:uid="{82F86153-0F2A-48B6-B55A-E586EFA5F5D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tc={A4F94AD4-2556-4F08-A00B-CF7B11262AB6}</author>
    <author>tc={15CA95B8-197C-4B4A-A782-39E18E4414EF}</author>
    <author>J18</author>
    <author>tc={CB34E8D3-9489-4301-BF2E-8E05CD387040}</author>
    <author>tc={5F5CEFAF-7E85-4556-AC43-569107B253DB}</author>
    <author>tc={3E807F5E-1884-46F0-B938-283A4C22259B}</author>
    <author>tc={CBEF922E-D992-435E-B4F3-A53F1BCED1CF}</author>
    <author>tc={EE9E21A2-97FB-4577-9AC4-37B34732355A}</author>
    <author>tc={2F3774BE-FCCC-4744-A8A5-72BC49A74D19}</author>
    <author>tc={5A9C5343-8916-45C6-8EEF-BB1213414023}</author>
    <author>tc={41F26560-503D-490F-9FD0-4C8EAB96C60B}</author>
    <author>tc={7685668C-FB91-4145-9264-FC6028D15C75}</author>
    <author>tc={D6463196-292F-4EDE-B19A-E4D3E1B4BFCB}</author>
    <author>tc={7B37EF19-E6B6-47B5-BF8D-1DB83088E13D}</author>
    <author>tc={1E13A1E4-9F7B-44D6-841F-9228C504E192}</author>
  </authors>
  <commentList>
    <comment ref="C6" authorId="0" shapeId="0" xr:uid="{CBD5EF6B-1D3E-4877-8B7F-A90219A3679D}">
      <text>
        <r>
          <rPr>
            <b/>
            <sz val="9"/>
            <color indexed="81"/>
            <rFont val="Tahoma"/>
            <family val="2"/>
          </rPr>
          <t>Seleccione el propósito del Plan de Desarrollo Distrital que se relaciona con la actividad principal formulada.</t>
        </r>
      </text>
    </comment>
    <comment ref="D6" authorId="0" shapeId="0" xr:uid="{A968D378-625C-402F-850C-3BD0567265B2}">
      <text>
        <r>
          <rPr>
            <b/>
            <sz val="9"/>
            <color indexed="81"/>
            <rFont val="Tahoma"/>
            <family val="2"/>
          </rPr>
          <t>Seleccione el Programa general del Plan de Desarrollo Distrital que se relaciona con el propósito y la actividad principal formulada.</t>
        </r>
      </text>
    </comment>
    <comment ref="E6" authorId="0" shapeId="0" xr:uid="{889929D6-D1BF-499E-9D88-6C58F4CB29FC}">
      <text>
        <r>
          <rPr>
            <b/>
            <sz val="9"/>
            <color indexed="81"/>
            <rFont val="Tahoma"/>
            <family val="2"/>
          </rPr>
          <t>Seleccione la Meta sector del Plan de Desarrollo Distrital que se relaciona con el propósito, el programa y la o las actividades principales formuladas.</t>
        </r>
      </text>
    </comment>
    <comment ref="F6" authorId="0" shapeId="0" xr:uid="{62C17A08-9507-46DD-A477-FC30430EF16A}">
      <text>
        <r>
          <rPr>
            <b/>
            <sz val="9"/>
            <color indexed="81"/>
            <rFont val="Tahoma"/>
            <family val="2"/>
          </rPr>
          <t>Seleccione el Proyecto de inversión que se relaciona con la o las actividades principales formuladas.</t>
        </r>
      </text>
    </comment>
    <comment ref="G6" authorId="0" shapeId="0" xr:uid="{DEC90EB8-3D7C-45CA-A41A-9FCD39CDF287}">
      <text>
        <r>
          <rPr>
            <b/>
            <sz val="9"/>
            <color indexed="81"/>
            <rFont val="Tahoma"/>
            <family val="2"/>
          </rPr>
          <t>Seleccione el propósito del Plan de Desarrollo Distrital que se relaciona con la actividad principal formulada.</t>
        </r>
      </text>
    </comment>
    <comment ref="H6" authorId="0" shapeId="0" xr:uid="{DD9F70E4-0245-431A-AB20-C509F78FCBFD}">
      <text>
        <r>
          <rPr>
            <b/>
            <sz val="9"/>
            <color indexed="81"/>
            <rFont val="Tahoma"/>
            <family val="2"/>
          </rPr>
          <t>Seleccione el objetivo del Plan Estratégico Institucional al  que contribuye con la ejecución de la actividad</t>
        </r>
      </text>
    </comment>
    <comment ref="I6" authorId="0" shapeId="0" xr:uid="{DF0153CB-4750-48F6-BDB0-8733E6C00BF2}">
      <text>
        <r>
          <rPr>
            <b/>
            <sz val="9"/>
            <color indexed="81"/>
            <rFont val="Tahoma"/>
            <family val="2"/>
          </rPr>
          <t>Escriba la meta del Plan Estratégico Institucional que se relaciona con el objetivo estratégico seleccionado y con la actividad formulada.</t>
        </r>
      </text>
    </comment>
    <comment ref="K6" authorId="1" shapeId="0" xr:uid="{EA93736B-E5D9-46C7-B3E0-67F8CCFDB6CD}">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M6" authorId="2" shapeId="0" xr:uid="{A4F94AD4-2556-4F08-A00B-CF7B11262AB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AA6" authorId="1" shapeId="0" xr:uid="{FAE7661D-8472-465B-B3FA-78E0A8DB638B}">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B6" authorId="1" shapeId="0" xr:uid="{2732D77B-0399-41F3-A61C-BD8CC68BF20F}">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Z6" authorId="3" shapeId="0" xr:uid="{15CA95B8-197C-4B4A-A782-39E18E4414E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D8" authorId="4" shapeId="0" xr:uid="{C3929F57-816F-4247-AF5F-01723C789D4C}">
      <text>
        <r>
          <rPr>
            <b/>
            <sz val="9"/>
            <color indexed="81"/>
            <rFont val="Tahoma"/>
            <family val="2"/>
          </rPr>
          <t>Numero de actividades en valor absoluto</t>
        </r>
      </text>
    </comment>
    <comment ref="AE8" authorId="4" shapeId="0" xr:uid="{8DE486C9-A87D-4B1F-8C3E-301830B740C9}">
      <text>
        <r>
          <rPr>
            <b/>
            <sz val="9"/>
            <color indexed="81"/>
            <rFont val="Tahoma"/>
            <family val="2"/>
          </rPr>
          <t>Porcentaje correspondiente al mes</t>
        </r>
      </text>
    </comment>
    <comment ref="AF8" authorId="4" shapeId="0" xr:uid="{01F27D82-BA68-4F03-8684-F7B8C07625E4}">
      <text>
        <r>
          <rPr>
            <b/>
            <sz val="9"/>
            <color indexed="81"/>
            <rFont val="Tahoma"/>
            <family val="2"/>
          </rPr>
          <t>Numero de actividades ejecutadas en valor absoluto</t>
        </r>
      </text>
    </comment>
    <comment ref="AI8" authorId="5" shapeId="0" xr:uid="{CB34E8D3-9489-4301-BF2E-8E05CD38704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J8" authorId="4" shapeId="0" xr:uid="{0B9DB8CA-D814-4EB3-B987-6A890487174B}">
      <text>
        <r>
          <rPr>
            <b/>
            <sz val="9"/>
            <color indexed="81"/>
            <rFont val="Tahoma"/>
            <family val="2"/>
          </rPr>
          <t>Numero de actividades en valor absoluto</t>
        </r>
      </text>
    </comment>
    <comment ref="AK8" authorId="4" shapeId="0" xr:uid="{130D14F2-6760-4399-B200-F52BCF8DB4D3}">
      <text>
        <r>
          <rPr>
            <b/>
            <sz val="9"/>
            <color indexed="81"/>
            <rFont val="Tahoma"/>
            <family val="2"/>
          </rPr>
          <t>Porcentaje correspondiente al mes</t>
        </r>
      </text>
    </comment>
    <comment ref="AL8" authorId="4" shapeId="0" xr:uid="{C0F6229A-AA25-4E25-9C02-C33412BE2912}">
      <text>
        <r>
          <rPr>
            <b/>
            <sz val="9"/>
            <color indexed="81"/>
            <rFont val="Tahoma"/>
            <family val="2"/>
          </rPr>
          <t>Numero de actividades ejecutadas en valor absoluto</t>
        </r>
      </text>
    </comment>
    <comment ref="AO8" authorId="6" shapeId="0" xr:uid="{5F5CEFAF-7E85-4556-AC43-569107B253D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P8" authorId="4" shapeId="0" xr:uid="{29EAE9BC-1DF1-42CE-ABFD-D07FFB9BF298}">
      <text>
        <r>
          <rPr>
            <b/>
            <sz val="9"/>
            <color indexed="81"/>
            <rFont val="Tahoma"/>
            <family val="2"/>
          </rPr>
          <t>Numero de actividades en valor absoluto</t>
        </r>
      </text>
    </comment>
    <comment ref="AQ8" authorId="4" shapeId="0" xr:uid="{9395B669-5DC9-440B-B710-3CF5602561F3}">
      <text>
        <r>
          <rPr>
            <b/>
            <sz val="9"/>
            <color indexed="81"/>
            <rFont val="Tahoma"/>
            <family val="2"/>
          </rPr>
          <t>Porcentaje correspondiente al mes</t>
        </r>
      </text>
    </comment>
    <comment ref="AR8" authorId="4" shapeId="0" xr:uid="{CAD9772D-9240-4B3C-B769-5DFA5556E6F9}">
      <text>
        <r>
          <rPr>
            <b/>
            <sz val="9"/>
            <color indexed="81"/>
            <rFont val="Tahoma"/>
            <family val="2"/>
          </rPr>
          <t>Numero de actividades ejecutadas en valor absoluto</t>
        </r>
      </text>
    </comment>
    <comment ref="AU8" authorId="7" shapeId="0" xr:uid="{3E807F5E-1884-46F0-B938-283A4C22259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V8" authorId="4" shapeId="0" xr:uid="{48865EBD-321F-4EEE-9464-4D26DF17639E}">
      <text>
        <r>
          <rPr>
            <b/>
            <sz val="9"/>
            <color indexed="81"/>
            <rFont val="Tahoma"/>
            <family val="2"/>
          </rPr>
          <t>Numero de actividades en valor absoluto</t>
        </r>
      </text>
    </comment>
    <comment ref="AW8" authorId="4" shapeId="0" xr:uid="{FFCBAB46-CF08-4BA5-B9A3-58D98237E590}">
      <text>
        <r>
          <rPr>
            <b/>
            <sz val="9"/>
            <color indexed="81"/>
            <rFont val="Tahoma"/>
            <family val="2"/>
          </rPr>
          <t>Porcentaje correspondiente al mes</t>
        </r>
      </text>
    </comment>
    <comment ref="AX8" authorId="4" shapeId="0" xr:uid="{37E76334-AB4F-48B6-8610-723CAF7933D2}">
      <text>
        <r>
          <rPr>
            <b/>
            <sz val="9"/>
            <color indexed="81"/>
            <rFont val="Tahoma"/>
            <family val="2"/>
          </rPr>
          <t>Numero de actividades ejecutadas en valor absoluto</t>
        </r>
      </text>
    </comment>
    <comment ref="BA8" authorId="8" shapeId="0" xr:uid="{CBEF922E-D992-435E-B4F3-A53F1BCED1C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B8" authorId="4" shapeId="0" xr:uid="{941A0187-C111-493F-8CFE-6E2D8BCB9BFB}">
      <text>
        <r>
          <rPr>
            <b/>
            <sz val="9"/>
            <color indexed="81"/>
            <rFont val="Tahoma"/>
            <family val="2"/>
          </rPr>
          <t>Numero de actividades en valor absoluto</t>
        </r>
      </text>
    </comment>
    <comment ref="BC8" authorId="4" shapeId="0" xr:uid="{167ED2B1-AB60-42CC-BD25-E732A3A7266D}">
      <text>
        <r>
          <rPr>
            <b/>
            <sz val="9"/>
            <color indexed="81"/>
            <rFont val="Tahoma"/>
            <family val="2"/>
          </rPr>
          <t>Porcentaje correspondiente al mes</t>
        </r>
      </text>
    </comment>
    <comment ref="BD8" authorId="4" shapeId="0" xr:uid="{8B2C1D5D-69B8-442C-AFE8-60ACE03DA6F1}">
      <text>
        <r>
          <rPr>
            <b/>
            <sz val="9"/>
            <color indexed="81"/>
            <rFont val="Tahoma"/>
            <family val="2"/>
          </rPr>
          <t>Numero de actividades ejecutadas en valor absoluto</t>
        </r>
      </text>
    </comment>
    <comment ref="BG8" authorId="9" shapeId="0" xr:uid="{EE9E21A2-97FB-4577-9AC4-37B34732355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H8" authorId="4" shapeId="0" xr:uid="{F99F742D-39D3-4A21-BA00-F6E5570B94DB}">
      <text>
        <r>
          <rPr>
            <b/>
            <sz val="9"/>
            <color indexed="81"/>
            <rFont val="Tahoma"/>
            <family val="2"/>
          </rPr>
          <t>Numero de actividades en valor absoluto</t>
        </r>
      </text>
    </comment>
    <comment ref="BI8" authorId="4" shapeId="0" xr:uid="{EA342157-C122-4943-927D-A70EB5E1FAF2}">
      <text>
        <r>
          <rPr>
            <b/>
            <sz val="9"/>
            <color indexed="81"/>
            <rFont val="Tahoma"/>
            <family val="2"/>
          </rPr>
          <t>Porcentaje correspondiente al mes</t>
        </r>
      </text>
    </comment>
    <comment ref="BJ8" authorId="4" shapeId="0" xr:uid="{5DC742F8-C4D5-4707-B019-04EC9E941C17}">
      <text>
        <r>
          <rPr>
            <b/>
            <sz val="9"/>
            <color indexed="81"/>
            <rFont val="Tahoma"/>
            <family val="2"/>
          </rPr>
          <t>Numero de actividades ejecutadas en valor absoluto</t>
        </r>
      </text>
    </comment>
    <comment ref="BM8" authorId="10" shapeId="0" xr:uid="{2F3774BE-FCCC-4744-A8A5-72BC49A74D1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N8" authorId="4" shapeId="0" xr:uid="{CDD3F1A2-7E3B-4918-8715-ED1923E120C0}">
      <text>
        <r>
          <rPr>
            <b/>
            <sz val="9"/>
            <color indexed="81"/>
            <rFont val="Tahoma"/>
            <family val="2"/>
          </rPr>
          <t>Numero de actividades en valor absoluto</t>
        </r>
      </text>
    </comment>
    <comment ref="BO8" authorId="4" shapeId="0" xr:uid="{A7C75029-98F3-4A5A-BFFC-724DC04B8CB5}">
      <text>
        <r>
          <rPr>
            <b/>
            <sz val="9"/>
            <color indexed="81"/>
            <rFont val="Tahoma"/>
            <family val="2"/>
          </rPr>
          <t>Porcentaje correspondiente al mes</t>
        </r>
      </text>
    </comment>
    <comment ref="BP8" authorId="4" shapeId="0" xr:uid="{5BE2FC35-9BEE-4827-8D72-B4D7C4462DE7}">
      <text>
        <r>
          <rPr>
            <b/>
            <sz val="9"/>
            <color indexed="81"/>
            <rFont val="Tahoma"/>
            <family val="2"/>
          </rPr>
          <t>Numero de actividades ejecutadas en valor absoluto</t>
        </r>
      </text>
    </comment>
    <comment ref="BS8" authorId="11" shapeId="0" xr:uid="{5A9C5343-8916-45C6-8EEF-BB121341402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T8" authorId="4" shapeId="0" xr:uid="{7605B8EB-4C0D-41F5-BBBD-DDD86035C50A}">
      <text>
        <r>
          <rPr>
            <b/>
            <sz val="9"/>
            <color indexed="81"/>
            <rFont val="Tahoma"/>
            <family val="2"/>
          </rPr>
          <t>Numero de actividades en valor absoluto</t>
        </r>
      </text>
    </comment>
    <comment ref="BU8" authorId="4" shapeId="0" xr:uid="{97DB785A-32EE-424F-98D3-498D2B529543}">
      <text>
        <r>
          <rPr>
            <b/>
            <sz val="9"/>
            <color indexed="81"/>
            <rFont val="Tahoma"/>
            <family val="2"/>
          </rPr>
          <t>Porcentaje correspondiente al mes</t>
        </r>
      </text>
    </comment>
    <comment ref="BV8" authorId="4" shapeId="0" xr:uid="{197CD829-F88D-46F7-A0DB-39CA10FCD57C}">
      <text>
        <r>
          <rPr>
            <b/>
            <sz val="9"/>
            <color indexed="81"/>
            <rFont val="Tahoma"/>
            <family val="2"/>
          </rPr>
          <t>Numero de actividades ejecutadas en valor absoluto</t>
        </r>
      </text>
    </comment>
    <comment ref="BY8" authorId="12" shapeId="0" xr:uid="{41F26560-503D-490F-9FD0-4C8EAB96C60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Z8" authorId="4" shapeId="0" xr:uid="{42CF55B7-4F9F-45C9-9124-81809FD9A65E}">
      <text>
        <r>
          <rPr>
            <b/>
            <sz val="9"/>
            <color indexed="81"/>
            <rFont val="Tahoma"/>
            <family val="2"/>
          </rPr>
          <t>Numero de actividades en valor absoluto</t>
        </r>
      </text>
    </comment>
    <comment ref="CA8" authorId="4" shapeId="0" xr:uid="{2D15B25B-1925-41B0-B0CA-EAE0AF2B6812}">
      <text>
        <r>
          <rPr>
            <b/>
            <sz val="9"/>
            <color indexed="81"/>
            <rFont val="Tahoma"/>
            <family val="2"/>
          </rPr>
          <t>Porcentaje correspondiente al mes</t>
        </r>
      </text>
    </comment>
    <comment ref="CB8" authorId="4" shapeId="0" xr:uid="{23121C23-2557-458D-BD5B-ED4BEA4F7B46}">
      <text>
        <r>
          <rPr>
            <b/>
            <sz val="9"/>
            <color indexed="81"/>
            <rFont val="Tahoma"/>
            <family val="2"/>
          </rPr>
          <t>Numero de actividades ejecutadas en valor absoluto</t>
        </r>
      </text>
    </comment>
    <comment ref="CE8" authorId="13" shapeId="0" xr:uid="{7685668C-FB91-4145-9264-FC6028D15C7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F8" authorId="4" shapeId="0" xr:uid="{39BE57BE-8AEF-4E70-9747-BA47584AC8D8}">
      <text>
        <r>
          <rPr>
            <b/>
            <sz val="9"/>
            <color indexed="81"/>
            <rFont val="Tahoma"/>
            <family val="2"/>
          </rPr>
          <t>Numero de actividades en valor absoluto</t>
        </r>
      </text>
    </comment>
    <comment ref="CG8" authorId="4" shapeId="0" xr:uid="{F8318B38-44B9-4D40-804F-333FF5A8E035}">
      <text>
        <r>
          <rPr>
            <b/>
            <sz val="9"/>
            <color indexed="81"/>
            <rFont val="Tahoma"/>
            <family val="2"/>
          </rPr>
          <t>Porcentaje correspondiente al mes</t>
        </r>
      </text>
    </comment>
    <comment ref="CH8" authorId="4" shapeId="0" xr:uid="{FEEE17EE-A6F1-4411-9425-FA6A99B6863B}">
      <text>
        <r>
          <rPr>
            <b/>
            <sz val="9"/>
            <color indexed="81"/>
            <rFont val="Tahoma"/>
            <family val="2"/>
          </rPr>
          <t>Numero de actividades ejecutadas en valor absoluto</t>
        </r>
      </text>
    </comment>
    <comment ref="CK8" authorId="14" shapeId="0" xr:uid="{D6463196-292F-4EDE-B19A-E4D3E1B4BFC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L8" authorId="4" shapeId="0" xr:uid="{76D85E4B-FBD8-410B-9A3F-8295CBDA3CB5}">
      <text>
        <r>
          <rPr>
            <b/>
            <sz val="9"/>
            <color indexed="81"/>
            <rFont val="Tahoma"/>
            <family val="2"/>
          </rPr>
          <t>Numero de actividades en valor absoluto</t>
        </r>
      </text>
    </comment>
    <comment ref="CM8" authorId="4" shapeId="0" xr:uid="{FD1C3AC1-F8AA-4CDC-8D86-9DB303D628EA}">
      <text>
        <r>
          <rPr>
            <b/>
            <sz val="9"/>
            <color indexed="81"/>
            <rFont val="Tahoma"/>
            <family val="2"/>
          </rPr>
          <t>Porcentaje correspondiente al mes</t>
        </r>
      </text>
    </comment>
    <comment ref="CN8" authorId="4" shapeId="0" xr:uid="{89D3FCFE-4C37-4F22-B81C-8973571D2839}">
      <text>
        <r>
          <rPr>
            <b/>
            <sz val="9"/>
            <color indexed="81"/>
            <rFont val="Tahoma"/>
            <family val="2"/>
          </rPr>
          <t>Numero de actividades ejecutadas en valor absoluto</t>
        </r>
      </text>
    </comment>
    <comment ref="CQ8" authorId="15" shapeId="0" xr:uid="{7B37EF19-E6B6-47B5-BF8D-1DB83088E13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R8" authorId="4" shapeId="0" xr:uid="{170773A8-6122-4487-9D60-57F7F997ECD7}">
      <text>
        <r>
          <rPr>
            <b/>
            <sz val="9"/>
            <color indexed="81"/>
            <rFont val="Tahoma"/>
            <family val="2"/>
          </rPr>
          <t>Numero de actividades en valor absoluto</t>
        </r>
      </text>
    </comment>
    <comment ref="CS8" authorId="4" shapeId="0" xr:uid="{956FE7DD-10DB-44BB-91BB-416264B49476}">
      <text>
        <r>
          <rPr>
            <b/>
            <sz val="9"/>
            <color indexed="81"/>
            <rFont val="Tahoma"/>
            <family val="2"/>
          </rPr>
          <t>Porcentaje correspondiente al mes</t>
        </r>
      </text>
    </comment>
    <comment ref="CT8" authorId="4" shapeId="0" xr:uid="{53DB400F-7301-4650-861B-CB5813D0AF2E}">
      <text>
        <r>
          <rPr>
            <b/>
            <sz val="9"/>
            <color indexed="81"/>
            <rFont val="Tahoma"/>
            <family val="2"/>
          </rPr>
          <t>Numero de actividades ejecutadas en valor absoluto</t>
        </r>
      </text>
    </comment>
    <comment ref="CW8" authorId="16" shapeId="0" xr:uid="{1E13A1E4-9F7B-44D6-841F-9228C504E19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tc={D48821F2-3975-4836-AED3-C75321232460}</author>
    <author>tc={6B4EA62F-F2F5-457E-8F7B-0849F4388E44}</author>
    <author>J18</author>
    <author>tc={E91EEF18-901F-4051-B819-392817D262AF}</author>
    <author>tc={08A0A49B-D9AA-43B1-9EE6-F6089DBADBCB}</author>
    <author>tc={E631A6CB-B315-43EA-82FA-EF09B6C7896C}</author>
    <author>tc={32D2FC1F-1C55-49F8-9745-F860AB7BA49C}</author>
    <author>tc={6796A29F-3940-45E1-8E35-86FD88847BBC}</author>
    <author>tc={59AFCA11-1253-430B-984D-1B3D7A38FBD4}</author>
    <author>tc={AB976334-D9D8-4AD2-9061-7CB323FF0312}</author>
    <author>tc={AEA39963-14B8-465D-9D24-A0FF2F958AD9}</author>
    <author>tc={7C5E8669-80FA-4A2C-9EB9-4811568DFF64}</author>
    <author>tc={09FF6C94-B29F-469D-9CFB-48E8D46B0D1D}</author>
    <author>tc={FDF24C47-826A-47D9-AC69-5FDFC5DBEF60}</author>
    <author>tc={C7205CBC-5177-4CED-897C-01B7F6202C32}</author>
  </authors>
  <commentList>
    <comment ref="C6" authorId="0" shapeId="0" xr:uid="{0C94DE2D-4BF6-4DF9-AAB8-3F9B2DF52A01}">
      <text>
        <r>
          <rPr>
            <b/>
            <sz val="9"/>
            <color indexed="81"/>
            <rFont val="Tahoma"/>
            <family val="2"/>
          </rPr>
          <t>Seleccione el propósito del Plan de Desarrollo Distrital que se relaciona con la actividad principal formulada.</t>
        </r>
      </text>
    </comment>
    <comment ref="D6" authorId="0" shapeId="0" xr:uid="{CFDEA927-EF11-4E93-9616-FD8D2AF6A4C0}">
      <text>
        <r>
          <rPr>
            <b/>
            <sz val="9"/>
            <color indexed="81"/>
            <rFont val="Tahoma"/>
            <family val="2"/>
          </rPr>
          <t>Seleccione el Programa general del Plan de Desarrollo Distrital que se relaciona con el propósito y la actividad principal formulada.</t>
        </r>
      </text>
    </comment>
    <comment ref="E6" authorId="0" shapeId="0" xr:uid="{569D0230-6770-4E79-98A1-916D7B5938A6}">
      <text>
        <r>
          <rPr>
            <b/>
            <sz val="9"/>
            <color indexed="81"/>
            <rFont val="Tahoma"/>
            <family val="2"/>
          </rPr>
          <t>Seleccione la Meta sector del Plan de Desarrollo Distrital que se relaciona con el propósito, el programa y la o las actividades principales formuladas.</t>
        </r>
      </text>
    </comment>
    <comment ref="F6" authorId="0" shapeId="0" xr:uid="{EA857748-1A91-4E90-A0B1-EC3AC7CAC388}">
      <text>
        <r>
          <rPr>
            <b/>
            <sz val="9"/>
            <color indexed="81"/>
            <rFont val="Tahoma"/>
            <family val="2"/>
          </rPr>
          <t>Seleccione el Proyecto de inversión que se relaciona con la o las actividades principales formuladas.</t>
        </r>
      </text>
    </comment>
    <comment ref="G6" authorId="0" shapeId="0" xr:uid="{461A29C8-CC6E-4EEF-8CCF-E21B9397053B}">
      <text>
        <r>
          <rPr>
            <b/>
            <sz val="9"/>
            <color indexed="81"/>
            <rFont val="Tahoma"/>
            <family val="2"/>
          </rPr>
          <t>Seleccione la meta que se relaciona con el Proyecto de inversión</t>
        </r>
      </text>
    </comment>
    <comment ref="H6" authorId="0" shapeId="0" xr:uid="{22AFF768-7FAC-4499-A980-9A65DB8939EF}">
      <text>
        <r>
          <rPr>
            <b/>
            <sz val="9"/>
            <color indexed="81"/>
            <rFont val="Tahoma"/>
            <family val="2"/>
          </rPr>
          <t>Seleccione el objetivo del Plan Estratégico Institucional al  que contribuye con la ejecución de la actividad</t>
        </r>
      </text>
    </comment>
    <comment ref="I6" authorId="0" shapeId="0" xr:uid="{FB31BB42-6D54-40F1-B243-6688660BA221}">
      <text>
        <r>
          <rPr>
            <b/>
            <sz val="9"/>
            <color indexed="81"/>
            <rFont val="Tahoma"/>
            <family val="2"/>
          </rPr>
          <t>Escriba la meta del Plan Estratégico Institucional que se relaciona con el objetivo estratégico seleccionado y con la actividad formulada.</t>
        </r>
      </text>
    </comment>
    <comment ref="J6" authorId="1" shapeId="0" xr:uid="{557589DF-F0A2-434A-8250-113827C2EC60}">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L6" authorId="2" shapeId="0" xr:uid="{D48821F2-3975-4836-AED3-C7532123246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Z6" authorId="1" shapeId="0" xr:uid="{17FE2D1A-098F-41D9-92A6-B8BDA1B84D12}">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A6" authorId="1" shapeId="0" xr:uid="{3322971D-5E36-4E24-B319-27D22E9D2493}">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Y6" authorId="3" shapeId="0" xr:uid="{6B4EA62F-F2F5-457E-8F7B-0849F4388E4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C8" authorId="4" shapeId="0" xr:uid="{014D5D68-42B0-4FFD-BD5F-A0E141D995D2}">
      <text>
        <r>
          <rPr>
            <b/>
            <sz val="9"/>
            <color indexed="81"/>
            <rFont val="Tahoma"/>
            <family val="2"/>
          </rPr>
          <t>Numero de actividades en valor absoluto</t>
        </r>
      </text>
    </comment>
    <comment ref="AD8" authorId="4" shapeId="0" xr:uid="{E8F6CC2F-CAA3-4116-82CA-BCC5782F261F}">
      <text>
        <r>
          <rPr>
            <b/>
            <sz val="9"/>
            <color indexed="81"/>
            <rFont val="Tahoma"/>
            <family val="2"/>
          </rPr>
          <t>Porcentaje correspondiente al mes</t>
        </r>
      </text>
    </comment>
    <comment ref="AE8" authorId="4" shapeId="0" xr:uid="{8D93728A-0F5E-4DE0-A8B9-415F62132327}">
      <text>
        <r>
          <rPr>
            <b/>
            <sz val="9"/>
            <color indexed="81"/>
            <rFont val="Tahoma"/>
            <family val="2"/>
          </rPr>
          <t>Numero de actividades ejecutadas en valor absoluto</t>
        </r>
      </text>
    </comment>
    <comment ref="AH8" authorId="5" shapeId="0" xr:uid="{E91EEF18-901F-4051-B819-392817D262A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I8" authorId="4" shapeId="0" xr:uid="{9C572785-2059-4479-8F55-40ECE8A66164}">
      <text>
        <r>
          <rPr>
            <b/>
            <sz val="9"/>
            <color indexed="81"/>
            <rFont val="Tahoma"/>
            <family val="2"/>
          </rPr>
          <t>Numero de actividades en valor absoluto</t>
        </r>
      </text>
    </comment>
    <comment ref="AJ8" authorId="4" shapeId="0" xr:uid="{0092E6EC-D22B-4EE9-81A4-ECB1A38C87B0}">
      <text>
        <r>
          <rPr>
            <b/>
            <sz val="9"/>
            <color indexed="81"/>
            <rFont val="Tahoma"/>
            <family val="2"/>
          </rPr>
          <t>Porcentaje correspondiente al mes</t>
        </r>
      </text>
    </comment>
    <comment ref="AK8" authorId="4" shapeId="0" xr:uid="{F82411BD-AB3A-4323-B7D7-91F512BA5483}">
      <text>
        <r>
          <rPr>
            <b/>
            <sz val="9"/>
            <color indexed="81"/>
            <rFont val="Tahoma"/>
            <family val="2"/>
          </rPr>
          <t>Numero de actividades ejecutadas en valor absoluto</t>
        </r>
      </text>
    </comment>
    <comment ref="AN8" authorId="6" shapeId="0" xr:uid="{08A0A49B-D9AA-43B1-9EE6-F6089DBADBC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O8" authorId="4" shapeId="0" xr:uid="{6A8E6332-F69B-43F0-B004-A85F9812F54A}">
      <text>
        <r>
          <rPr>
            <b/>
            <sz val="9"/>
            <color indexed="81"/>
            <rFont val="Tahoma"/>
            <family val="2"/>
          </rPr>
          <t>Numero de actividades en valor absoluto</t>
        </r>
      </text>
    </comment>
    <comment ref="AP8" authorId="4" shapeId="0" xr:uid="{164D7010-681A-4209-949E-7595DC73E6EB}">
      <text>
        <r>
          <rPr>
            <b/>
            <sz val="9"/>
            <color indexed="81"/>
            <rFont val="Tahoma"/>
            <family val="2"/>
          </rPr>
          <t>Porcentaje correspondiente al mes</t>
        </r>
      </text>
    </comment>
    <comment ref="AQ8" authorId="4" shapeId="0" xr:uid="{C0932072-EB15-46FE-978D-85A318913CCE}">
      <text>
        <r>
          <rPr>
            <b/>
            <sz val="9"/>
            <color indexed="81"/>
            <rFont val="Tahoma"/>
            <family val="2"/>
          </rPr>
          <t>Numero de actividades ejecutadas en valor absoluto</t>
        </r>
      </text>
    </comment>
    <comment ref="AT8" authorId="7" shapeId="0" xr:uid="{E631A6CB-B315-43EA-82FA-EF09B6C7896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U8" authorId="4" shapeId="0" xr:uid="{7FC486E4-76A5-4EFD-8970-A02F6BD80CDA}">
      <text>
        <r>
          <rPr>
            <b/>
            <sz val="9"/>
            <color indexed="81"/>
            <rFont val="Tahoma"/>
            <family val="2"/>
          </rPr>
          <t>Numero de actividades en valor absoluto</t>
        </r>
      </text>
    </comment>
    <comment ref="AV8" authorId="4" shapeId="0" xr:uid="{4CF01E78-8DAB-4D2F-B927-0D3D8D713D28}">
      <text>
        <r>
          <rPr>
            <b/>
            <sz val="9"/>
            <color indexed="81"/>
            <rFont val="Tahoma"/>
            <family val="2"/>
          </rPr>
          <t>Porcentaje correspondiente al mes</t>
        </r>
      </text>
    </comment>
    <comment ref="AW8" authorId="4" shapeId="0" xr:uid="{F7460143-88DE-4958-866B-C6F9C20CEC11}">
      <text>
        <r>
          <rPr>
            <b/>
            <sz val="9"/>
            <color indexed="81"/>
            <rFont val="Tahoma"/>
            <family val="2"/>
          </rPr>
          <t>Numero de actividades ejecutadas en valor absoluto</t>
        </r>
      </text>
    </comment>
    <comment ref="AZ8" authorId="8" shapeId="0" xr:uid="{32D2FC1F-1C55-49F8-9745-F860AB7BA49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A8" authorId="4" shapeId="0" xr:uid="{C712BAC1-6EA7-4263-96EB-6D0B1AA310B8}">
      <text>
        <r>
          <rPr>
            <b/>
            <sz val="9"/>
            <color indexed="81"/>
            <rFont val="Tahoma"/>
            <family val="2"/>
          </rPr>
          <t>Numero de actividades en valor absoluto</t>
        </r>
      </text>
    </comment>
    <comment ref="BB8" authorId="4" shapeId="0" xr:uid="{6E9C64CF-6AA8-42AF-B8F0-E1CB058396BB}">
      <text>
        <r>
          <rPr>
            <b/>
            <sz val="9"/>
            <color indexed="81"/>
            <rFont val="Tahoma"/>
            <family val="2"/>
          </rPr>
          <t>Porcentaje correspondiente al mes</t>
        </r>
      </text>
    </comment>
    <comment ref="BC8" authorId="4" shapeId="0" xr:uid="{21F827DE-6220-49D3-9EC1-FF909B9091E6}">
      <text>
        <r>
          <rPr>
            <b/>
            <sz val="9"/>
            <color indexed="81"/>
            <rFont val="Tahoma"/>
            <family val="2"/>
          </rPr>
          <t>Numero de actividades ejecutadas en valor absoluto</t>
        </r>
      </text>
    </comment>
    <comment ref="BF8" authorId="9" shapeId="0" xr:uid="{6796A29F-3940-45E1-8E35-86FD88847BB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G8" authorId="4" shapeId="0" xr:uid="{4EB29673-5D14-4700-BB9A-AF4D04D9F4FA}">
      <text>
        <r>
          <rPr>
            <b/>
            <sz val="9"/>
            <color indexed="81"/>
            <rFont val="Tahoma"/>
            <family val="2"/>
          </rPr>
          <t>Numero de actividades en valor absoluto</t>
        </r>
      </text>
    </comment>
    <comment ref="BH8" authorId="4" shapeId="0" xr:uid="{3AAEEECF-3A22-4B9A-97C9-2A3E6888EE5C}">
      <text>
        <r>
          <rPr>
            <b/>
            <sz val="9"/>
            <color indexed="81"/>
            <rFont val="Tahoma"/>
            <family val="2"/>
          </rPr>
          <t>Porcentaje correspondiente al mes</t>
        </r>
      </text>
    </comment>
    <comment ref="BI8" authorId="4" shapeId="0" xr:uid="{D0D866C9-D8D3-4848-8D69-AA94D60AA0BD}">
      <text>
        <r>
          <rPr>
            <b/>
            <sz val="9"/>
            <color indexed="81"/>
            <rFont val="Tahoma"/>
            <family val="2"/>
          </rPr>
          <t>Numero de actividades ejecutadas en valor absoluto</t>
        </r>
      </text>
    </comment>
    <comment ref="BL8" authorId="10" shapeId="0" xr:uid="{59AFCA11-1253-430B-984D-1B3D7A38FBD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M8" authorId="4" shapeId="0" xr:uid="{8D16B850-3C7B-4596-BEFB-C234344F1E62}">
      <text>
        <r>
          <rPr>
            <b/>
            <sz val="9"/>
            <color indexed="81"/>
            <rFont val="Tahoma"/>
            <family val="2"/>
          </rPr>
          <t>Numero de actividades en valor absoluto</t>
        </r>
      </text>
    </comment>
    <comment ref="BN8" authorId="4" shapeId="0" xr:uid="{63F93164-2648-452C-8FB0-C1627A818A36}">
      <text>
        <r>
          <rPr>
            <b/>
            <sz val="9"/>
            <color indexed="81"/>
            <rFont val="Tahoma"/>
            <family val="2"/>
          </rPr>
          <t>Porcentaje correspondiente al mes</t>
        </r>
      </text>
    </comment>
    <comment ref="BO8" authorId="4" shapeId="0" xr:uid="{DB427BD1-3F47-48EC-9E46-71ACC33E4E74}">
      <text>
        <r>
          <rPr>
            <b/>
            <sz val="9"/>
            <color indexed="81"/>
            <rFont val="Tahoma"/>
            <family val="2"/>
          </rPr>
          <t>Numero de actividades ejecutadas en valor absoluto</t>
        </r>
      </text>
    </comment>
    <comment ref="BR8" authorId="11" shapeId="0" xr:uid="{AB976334-D9D8-4AD2-9061-7CB323FF031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S8" authorId="4" shapeId="0" xr:uid="{3E46B40A-BD26-45B2-AB87-98A4A766688E}">
      <text>
        <r>
          <rPr>
            <b/>
            <sz val="9"/>
            <color indexed="81"/>
            <rFont val="Tahoma"/>
            <family val="2"/>
          </rPr>
          <t>Numero de actividades en valor absoluto</t>
        </r>
      </text>
    </comment>
    <comment ref="BT8" authorId="4" shapeId="0" xr:uid="{37CEE3E8-E7A8-4850-9D6B-9E22D79C1B84}">
      <text>
        <r>
          <rPr>
            <b/>
            <sz val="9"/>
            <color indexed="81"/>
            <rFont val="Tahoma"/>
            <family val="2"/>
          </rPr>
          <t>Porcentaje correspondiente al mes</t>
        </r>
      </text>
    </comment>
    <comment ref="BU8" authorId="4" shapeId="0" xr:uid="{2DEF1F06-1E99-4D7A-8224-EDF102DABCFA}">
      <text>
        <r>
          <rPr>
            <b/>
            <sz val="9"/>
            <color indexed="81"/>
            <rFont val="Tahoma"/>
            <family val="2"/>
          </rPr>
          <t>Numero de actividades ejecutadas en valor absoluto</t>
        </r>
      </text>
    </comment>
    <comment ref="BX8" authorId="12" shapeId="0" xr:uid="{AEA39963-14B8-465D-9D24-A0FF2F958AD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Y8" authorId="4" shapeId="0" xr:uid="{88205A8D-93C4-4DDB-84EA-869D61CA5585}">
      <text>
        <r>
          <rPr>
            <b/>
            <sz val="9"/>
            <color indexed="81"/>
            <rFont val="Tahoma"/>
            <family val="2"/>
          </rPr>
          <t>Numero de actividades en valor absoluto</t>
        </r>
      </text>
    </comment>
    <comment ref="BZ8" authorId="4" shapeId="0" xr:uid="{E0ED3878-86AE-4E54-8512-B295A0CC0016}">
      <text>
        <r>
          <rPr>
            <b/>
            <sz val="9"/>
            <color indexed="81"/>
            <rFont val="Tahoma"/>
            <family val="2"/>
          </rPr>
          <t>Porcentaje correspondiente al mes</t>
        </r>
      </text>
    </comment>
    <comment ref="CA8" authorId="4" shapeId="0" xr:uid="{FC4FCD9D-3FD7-4B24-9D5F-67B7577D128B}">
      <text>
        <r>
          <rPr>
            <b/>
            <sz val="9"/>
            <color indexed="81"/>
            <rFont val="Tahoma"/>
            <family val="2"/>
          </rPr>
          <t>Numero de actividades ejecutadas en valor absoluto</t>
        </r>
      </text>
    </comment>
    <comment ref="CD8" authorId="13" shapeId="0" xr:uid="{7C5E8669-80FA-4A2C-9EB9-4811568DFF6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E8" authorId="4" shapeId="0" xr:uid="{FA7651DF-2272-4590-9A42-754F6E831F17}">
      <text>
        <r>
          <rPr>
            <b/>
            <sz val="9"/>
            <color indexed="81"/>
            <rFont val="Tahoma"/>
            <family val="2"/>
          </rPr>
          <t>Numero de actividades en valor absoluto</t>
        </r>
      </text>
    </comment>
    <comment ref="CF8" authorId="4" shapeId="0" xr:uid="{8C1D40E5-9806-40B4-961C-3E846EE6EEF0}">
      <text>
        <r>
          <rPr>
            <b/>
            <sz val="9"/>
            <color indexed="81"/>
            <rFont val="Tahoma"/>
            <family val="2"/>
          </rPr>
          <t>Porcentaje correspondiente al mes</t>
        </r>
      </text>
    </comment>
    <comment ref="CG8" authorId="4" shapeId="0" xr:uid="{C0215C8F-D72D-4075-8490-B7914EFFE5E4}">
      <text>
        <r>
          <rPr>
            <b/>
            <sz val="9"/>
            <color indexed="81"/>
            <rFont val="Tahoma"/>
            <family val="2"/>
          </rPr>
          <t>Numero de actividades ejecutadas en valor absoluto</t>
        </r>
      </text>
    </comment>
    <comment ref="CJ8" authorId="14" shapeId="0" xr:uid="{09FF6C94-B29F-469D-9CFB-48E8D46B0D1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K8" authorId="4" shapeId="0" xr:uid="{845E4258-F83D-4105-8057-AE5B7C82969A}">
      <text>
        <r>
          <rPr>
            <b/>
            <sz val="9"/>
            <color indexed="81"/>
            <rFont val="Tahoma"/>
            <family val="2"/>
          </rPr>
          <t>Numero de actividades en valor absoluto</t>
        </r>
      </text>
    </comment>
    <comment ref="CL8" authorId="4" shapeId="0" xr:uid="{9A6FD70F-0CB9-4E3E-85DB-E77E322F0E4A}">
      <text>
        <r>
          <rPr>
            <b/>
            <sz val="9"/>
            <color indexed="81"/>
            <rFont val="Tahoma"/>
            <family val="2"/>
          </rPr>
          <t>Porcentaje correspondiente al mes</t>
        </r>
      </text>
    </comment>
    <comment ref="CM8" authorId="4" shapeId="0" xr:uid="{9CCEC3E5-0C18-4F17-B6B8-D987B86F4CD7}">
      <text>
        <r>
          <rPr>
            <b/>
            <sz val="9"/>
            <color indexed="81"/>
            <rFont val="Tahoma"/>
            <family val="2"/>
          </rPr>
          <t>Numero de actividades ejecutadas en valor absoluto</t>
        </r>
      </text>
    </comment>
    <comment ref="CP8" authorId="15" shapeId="0" xr:uid="{FDF24C47-826A-47D9-AC69-5FDFC5DBEF6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Q8" authorId="4" shapeId="0" xr:uid="{AD972BFB-3165-4B3F-A570-352DC7B29F51}">
      <text>
        <r>
          <rPr>
            <b/>
            <sz val="9"/>
            <color indexed="81"/>
            <rFont val="Tahoma"/>
            <family val="2"/>
          </rPr>
          <t>Numero de actividades en valor absoluto</t>
        </r>
      </text>
    </comment>
    <comment ref="CR8" authorId="4" shapeId="0" xr:uid="{C51EABB2-E030-4AB6-84DE-CD178E553B80}">
      <text>
        <r>
          <rPr>
            <b/>
            <sz val="9"/>
            <color indexed="81"/>
            <rFont val="Tahoma"/>
            <family val="2"/>
          </rPr>
          <t>Porcentaje correspondiente al mes</t>
        </r>
      </text>
    </comment>
    <comment ref="CS8" authorId="4" shapeId="0" xr:uid="{CC3C83A2-3FC9-4A11-8812-D49358FD3DB0}">
      <text>
        <r>
          <rPr>
            <b/>
            <sz val="9"/>
            <color indexed="81"/>
            <rFont val="Tahoma"/>
            <family val="2"/>
          </rPr>
          <t>Numero de actividades ejecutadas en valor absoluto</t>
        </r>
      </text>
    </comment>
    <comment ref="CV8" authorId="16" shapeId="0" xr:uid="{C7205CBC-5177-4CED-897C-01B7F6202C3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tc={1A401346-92D0-4CF5-906B-AD1D3C2FE1EC}</author>
    <author>tc={4DF5037D-D267-4167-93BF-1CC6F29334F5}</author>
    <author>J18</author>
    <author>tc={1D8043AF-32EE-4008-8234-C791AA22F9BE}</author>
    <author>tc={1EA624E6-5F1B-4BFE-8770-7F11215EA6D0}</author>
    <author>tc={71CFD86F-984D-414D-B2AB-796C9F8A1DA7}</author>
    <author>tc={62B32F1A-A852-43E7-B862-8B87A19D1ACA}</author>
    <author>tc={F75025DE-B2E9-4244-A177-E90893E37A3D}</author>
    <author>tc={41BBEA04-7FE8-4F45-AD29-BD3CBD88711A}</author>
    <author>tc={009B29B6-8123-469A-BE90-A316D9B0162D}</author>
    <author>tc={491E3CE9-9F66-4DCA-81DE-42952F94977F}</author>
    <author>tc={F032B486-4613-4DAB-831E-2B1D6E1FC029}</author>
    <author>tc={11B3B67D-3FC4-45FC-B6F8-E98CAB16483E}</author>
    <author>tc={5D8F485D-E7D8-42AB-B78C-ADB8C4634BF0}</author>
    <author>tc={6AC24D14-6137-492E-983F-95583B1D10BD}</author>
  </authors>
  <commentList>
    <comment ref="C6" authorId="0" shapeId="0" xr:uid="{92E85052-7C24-40E4-A66D-DD3061FB2B59}">
      <text>
        <r>
          <rPr>
            <b/>
            <sz val="9"/>
            <color indexed="81"/>
            <rFont val="Tahoma"/>
            <family val="2"/>
          </rPr>
          <t>Seleccione el propósito del Plan de Desarrollo Distrital que se relaciona con la actividad principal formulada.</t>
        </r>
      </text>
    </comment>
    <comment ref="D6" authorId="0" shapeId="0" xr:uid="{514F79AC-0729-43D6-A7AD-2CF1DF8F3917}">
      <text>
        <r>
          <rPr>
            <b/>
            <sz val="9"/>
            <color indexed="81"/>
            <rFont val="Tahoma"/>
            <family val="2"/>
          </rPr>
          <t>Seleccione el Programa general del Plan de Desarrollo Distrital que se relaciona con el propósito y la actividad principal formulada.</t>
        </r>
      </text>
    </comment>
    <comment ref="E6" authorId="0" shapeId="0" xr:uid="{FFA803B5-78CB-449E-B209-325C036B236C}">
      <text>
        <r>
          <rPr>
            <b/>
            <sz val="9"/>
            <color indexed="81"/>
            <rFont val="Tahoma"/>
            <family val="2"/>
          </rPr>
          <t>Seleccione la Meta sector del Plan de Desarrollo Distrital que se relaciona con el propósito, el programa y la o las actividades principales formuladas.</t>
        </r>
      </text>
    </comment>
    <comment ref="F6" authorId="0" shapeId="0" xr:uid="{D90EB1A6-24C5-412F-B9EE-C808CCC62ABB}">
      <text>
        <r>
          <rPr>
            <b/>
            <sz val="9"/>
            <color indexed="81"/>
            <rFont val="Tahoma"/>
            <family val="2"/>
          </rPr>
          <t>Seleccione el Proyecto de inversión que se relaciona con la o las actividades principales formuladas.</t>
        </r>
      </text>
    </comment>
    <comment ref="G6" authorId="0" shapeId="0" xr:uid="{7D945842-744B-490F-8279-120EBF760663}">
      <text>
        <r>
          <rPr>
            <b/>
            <sz val="9"/>
            <color indexed="81"/>
            <rFont val="Tahoma"/>
            <family val="2"/>
          </rPr>
          <t>Seleccione la meta que se relaciona con el Proyecto de inversión</t>
        </r>
      </text>
    </comment>
    <comment ref="H6" authorId="0" shapeId="0" xr:uid="{45E8D7C4-0A71-4013-BE33-BAD7C322F38A}">
      <text>
        <r>
          <rPr>
            <b/>
            <sz val="9"/>
            <color indexed="81"/>
            <rFont val="Tahoma"/>
            <family val="2"/>
          </rPr>
          <t>Seleccione el objetivo del Plan Estratégico Institucional al  que contribuye con la ejecución de la actividad</t>
        </r>
      </text>
    </comment>
    <comment ref="I6" authorId="0" shapeId="0" xr:uid="{2F0DC509-4C15-49F8-B736-628DDDD3D336}">
      <text>
        <r>
          <rPr>
            <b/>
            <sz val="9"/>
            <color indexed="81"/>
            <rFont val="Tahoma"/>
            <family val="2"/>
          </rPr>
          <t>Escriba la meta del Plan Estratégico Institucional que se relaciona con el objetivo estratégico seleccionado y con la actividad formulada.</t>
        </r>
      </text>
    </comment>
    <comment ref="K6" authorId="1" shapeId="0" xr:uid="{C9597F53-BFDB-42ED-99E7-742CE8C9B970}">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M6" authorId="2" shapeId="0" xr:uid="{1A401346-92D0-4CF5-906B-AD1D3C2FE1E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AA6" authorId="1" shapeId="0" xr:uid="{69C98962-86C5-4A05-817B-A7AC1A076F36}">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B6" authorId="1" shapeId="0" xr:uid="{72747CD7-13B5-4673-BB54-4BF2122923DC}">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Z6" authorId="3" shapeId="0" xr:uid="{4DF5037D-D267-4167-93BF-1CC6F29334F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D8" authorId="4" shapeId="0" xr:uid="{8CDE17C9-0D9C-45A7-B7B5-AA0EA2744B57}">
      <text>
        <r>
          <rPr>
            <b/>
            <sz val="9"/>
            <color indexed="81"/>
            <rFont val="Tahoma"/>
            <family val="2"/>
          </rPr>
          <t>Numero de actividades en valor absoluto</t>
        </r>
      </text>
    </comment>
    <comment ref="AE8" authorId="4" shapeId="0" xr:uid="{030ECBE1-1577-4824-8FC6-1F6AAADE4638}">
      <text>
        <r>
          <rPr>
            <b/>
            <sz val="9"/>
            <color indexed="81"/>
            <rFont val="Tahoma"/>
            <family val="2"/>
          </rPr>
          <t>Porcentaje correspondiente al mes</t>
        </r>
      </text>
    </comment>
    <comment ref="AF8" authorId="4" shapeId="0" xr:uid="{0AAF9779-7062-4A2D-92AA-A6BC00B50C33}">
      <text>
        <r>
          <rPr>
            <b/>
            <sz val="9"/>
            <color indexed="81"/>
            <rFont val="Tahoma"/>
            <family val="2"/>
          </rPr>
          <t>Numero de actividades ejecutadas en valor absoluto</t>
        </r>
      </text>
    </comment>
    <comment ref="AI8" authorId="5" shapeId="0" xr:uid="{1D8043AF-32EE-4008-8234-C791AA22F9B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J8" authorId="4" shapeId="0" xr:uid="{487327E7-7D77-4016-AEFC-71AF7D50B127}">
      <text>
        <r>
          <rPr>
            <b/>
            <sz val="9"/>
            <color indexed="81"/>
            <rFont val="Tahoma"/>
            <family val="2"/>
          </rPr>
          <t>Numero de actividades en valor absoluto</t>
        </r>
      </text>
    </comment>
    <comment ref="AK8" authorId="4" shapeId="0" xr:uid="{C045E6CC-B067-4061-BBE3-E31D34590822}">
      <text>
        <r>
          <rPr>
            <b/>
            <sz val="9"/>
            <color indexed="81"/>
            <rFont val="Tahoma"/>
            <family val="2"/>
          </rPr>
          <t>Porcentaje correspondiente al mes</t>
        </r>
      </text>
    </comment>
    <comment ref="AL8" authorId="4" shapeId="0" xr:uid="{A67825B9-8DF1-490E-A582-817AFF005BA6}">
      <text>
        <r>
          <rPr>
            <b/>
            <sz val="9"/>
            <color indexed="81"/>
            <rFont val="Tahoma"/>
            <family val="2"/>
          </rPr>
          <t>Numero de actividades ejecutadas en valor absoluto</t>
        </r>
      </text>
    </comment>
    <comment ref="AO8" authorId="6" shapeId="0" xr:uid="{1EA624E6-5F1B-4BFE-8770-7F11215EA6D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P8" authorId="4" shapeId="0" xr:uid="{6AE983A2-6275-4966-9443-5A1BF4776A84}">
      <text>
        <r>
          <rPr>
            <b/>
            <sz val="9"/>
            <color indexed="81"/>
            <rFont val="Tahoma"/>
            <family val="2"/>
          </rPr>
          <t>Numero de actividades en valor absoluto</t>
        </r>
      </text>
    </comment>
    <comment ref="AQ8" authorId="4" shapeId="0" xr:uid="{976FCB64-3B7D-40E8-B9F4-96B1959CDE70}">
      <text>
        <r>
          <rPr>
            <b/>
            <sz val="9"/>
            <color indexed="81"/>
            <rFont val="Tahoma"/>
            <family val="2"/>
          </rPr>
          <t>Porcentaje correspondiente al mes</t>
        </r>
      </text>
    </comment>
    <comment ref="AR8" authorId="4" shapeId="0" xr:uid="{A2A73C4B-FEF6-4AA2-AF91-CF0BB717968C}">
      <text>
        <r>
          <rPr>
            <b/>
            <sz val="9"/>
            <color indexed="81"/>
            <rFont val="Tahoma"/>
            <family val="2"/>
          </rPr>
          <t>Numero de actividades ejecutadas en valor absoluto</t>
        </r>
      </text>
    </comment>
    <comment ref="AU8" authorId="7" shapeId="0" xr:uid="{71CFD86F-984D-414D-B2AB-796C9F8A1DA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V8" authorId="4" shapeId="0" xr:uid="{E89192DA-9E84-4C51-AEA7-F993F6634518}">
      <text>
        <r>
          <rPr>
            <b/>
            <sz val="9"/>
            <color indexed="81"/>
            <rFont val="Tahoma"/>
            <family val="2"/>
          </rPr>
          <t>Numero de actividades en valor absoluto</t>
        </r>
      </text>
    </comment>
    <comment ref="AW8" authorId="4" shapeId="0" xr:uid="{C9FFA229-5255-476F-AC05-0A374638162B}">
      <text>
        <r>
          <rPr>
            <b/>
            <sz val="9"/>
            <color indexed="81"/>
            <rFont val="Tahoma"/>
            <family val="2"/>
          </rPr>
          <t>Porcentaje correspondiente al mes</t>
        </r>
      </text>
    </comment>
    <comment ref="AX8" authorId="4" shapeId="0" xr:uid="{682E0CCD-93BB-4E34-96D3-241ED57B5844}">
      <text>
        <r>
          <rPr>
            <b/>
            <sz val="9"/>
            <color indexed="81"/>
            <rFont val="Tahoma"/>
            <family val="2"/>
          </rPr>
          <t>Numero de actividades ejecutadas en valor absoluto</t>
        </r>
      </text>
    </comment>
    <comment ref="BA8" authorId="8" shapeId="0" xr:uid="{62B32F1A-A852-43E7-B862-8B87A19D1AC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B8" authorId="4" shapeId="0" xr:uid="{5C5200A3-4EA0-4293-9028-962564627290}">
      <text>
        <r>
          <rPr>
            <b/>
            <sz val="9"/>
            <color indexed="81"/>
            <rFont val="Tahoma"/>
            <family val="2"/>
          </rPr>
          <t>Numero de actividades en valor absoluto</t>
        </r>
      </text>
    </comment>
    <comment ref="BC8" authorId="4" shapeId="0" xr:uid="{323A1983-E106-40ED-BDA9-89D7EC6A39BF}">
      <text>
        <r>
          <rPr>
            <b/>
            <sz val="9"/>
            <color indexed="81"/>
            <rFont val="Tahoma"/>
            <family val="2"/>
          </rPr>
          <t>Porcentaje correspondiente al mes</t>
        </r>
      </text>
    </comment>
    <comment ref="BD8" authorId="4" shapeId="0" xr:uid="{B8402106-74C9-4D20-B23B-F92D0A47FAC8}">
      <text>
        <r>
          <rPr>
            <b/>
            <sz val="9"/>
            <color indexed="81"/>
            <rFont val="Tahoma"/>
            <family val="2"/>
          </rPr>
          <t>Numero de actividades ejecutadas en valor absoluto</t>
        </r>
      </text>
    </comment>
    <comment ref="BG8" authorId="9" shapeId="0" xr:uid="{F75025DE-B2E9-4244-A177-E90893E37A3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H8" authorId="4" shapeId="0" xr:uid="{C3A572BB-CD56-4349-88AF-D9F8F15A8869}">
      <text>
        <r>
          <rPr>
            <b/>
            <sz val="9"/>
            <color indexed="81"/>
            <rFont val="Tahoma"/>
            <family val="2"/>
          </rPr>
          <t>Numero de actividades en valor absoluto</t>
        </r>
      </text>
    </comment>
    <comment ref="BI8" authorId="4" shapeId="0" xr:uid="{F766339B-2A92-4C29-99EE-01858FB502EF}">
      <text>
        <r>
          <rPr>
            <b/>
            <sz val="9"/>
            <color indexed="81"/>
            <rFont val="Tahoma"/>
            <family val="2"/>
          </rPr>
          <t>Porcentaje correspondiente al mes</t>
        </r>
      </text>
    </comment>
    <comment ref="BJ8" authorId="4" shapeId="0" xr:uid="{F10403EC-B1D8-49B6-A426-1B122A3754D1}">
      <text>
        <r>
          <rPr>
            <b/>
            <sz val="9"/>
            <color indexed="81"/>
            <rFont val="Tahoma"/>
            <family val="2"/>
          </rPr>
          <t>Numero de actividades ejecutadas en valor absoluto</t>
        </r>
      </text>
    </comment>
    <comment ref="BM8" authorId="10" shapeId="0" xr:uid="{41BBEA04-7FE8-4F45-AD29-BD3CBD88711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N8" authorId="4" shapeId="0" xr:uid="{2D4A8B7C-26B2-442C-B0DC-4EFCDD459812}">
      <text>
        <r>
          <rPr>
            <b/>
            <sz val="9"/>
            <color indexed="81"/>
            <rFont val="Tahoma"/>
            <family val="2"/>
          </rPr>
          <t>Numero de actividades en valor absoluto</t>
        </r>
      </text>
    </comment>
    <comment ref="BO8" authorId="4" shapeId="0" xr:uid="{A1D1A0A6-9232-4136-BEFB-281371BAD2C4}">
      <text>
        <r>
          <rPr>
            <b/>
            <sz val="9"/>
            <color indexed="81"/>
            <rFont val="Tahoma"/>
            <family val="2"/>
          </rPr>
          <t>Porcentaje correspondiente al mes</t>
        </r>
      </text>
    </comment>
    <comment ref="BP8" authorId="4" shapeId="0" xr:uid="{38DC2E73-4420-4E58-B879-3BB847A9FEA6}">
      <text>
        <r>
          <rPr>
            <b/>
            <sz val="9"/>
            <color indexed="81"/>
            <rFont val="Tahoma"/>
            <family val="2"/>
          </rPr>
          <t>Numero de actividades ejecutadas en valor absoluto</t>
        </r>
      </text>
    </comment>
    <comment ref="BS8" authorId="11" shapeId="0" xr:uid="{009B29B6-8123-469A-BE90-A316D9B0162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T8" authorId="4" shapeId="0" xr:uid="{25E7AC12-8A7F-4D6C-B943-44B3C6893376}">
      <text>
        <r>
          <rPr>
            <b/>
            <sz val="9"/>
            <color indexed="81"/>
            <rFont val="Tahoma"/>
            <family val="2"/>
          </rPr>
          <t>Numero de actividades en valor absoluto</t>
        </r>
      </text>
    </comment>
    <comment ref="BU8" authorId="4" shapeId="0" xr:uid="{4E82A89E-C31E-40C3-A6B3-14ECFF51D470}">
      <text>
        <r>
          <rPr>
            <b/>
            <sz val="9"/>
            <color indexed="81"/>
            <rFont val="Tahoma"/>
            <family val="2"/>
          </rPr>
          <t>Porcentaje correspondiente al mes</t>
        </r>
      </text>
    </comment>
    <comment ref="BV8" authorId="4" shapeId="0" xr:uid="{C0EE8E56-777D-4601-9C55-943EC5A3A298}">
      <text>
        <r>
          <rPr>
            <b/>
            <sz val="9"/>
            <color indexed="81"/>
            <rFont val="Tahoma"/>
            <family val="2"/>
          </rPr>
          <t>Numero de actividades ejecutadas en valor absoluto</t>
        </r>
      </text>
    </comment>
    <comment ref="BY8" authorId="12" shapeId="0" xr:uid="{491E3CE9-9F66-4DCA-81DE-42952F94977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Z8" authorId="4" shapeId="0" xr:uid="{72E09E9A-4365-45CD-B407-BD0EA718E5C2}">
      <text>
        <r>
          <rPr>
            <b/>
            <sz val="9"/>
            <color indexed="81"/>
            <rFont val="Tahoma"/>
            <family val="2"/>
          </rPr>
          <t>Numero de actividades en valor absoluto</t>
        </r>
      </text>
    </comment>
    <comment ref="CA8" authorId="4" shapeId="0" xr:uid="{E1E01EEE-6AC7-48A9-98C9-95870611DD93}">
      <text>
        <r>
          <rPr>
            <b/>
            <sz val="9"/>
            <color indexed="81"/>
            <rFont val="Tahoma"/>
            <family val="2"/>
          </rPr>
          <t>Porcentaje correspondiente al mes</t>
        </r>
      </text>
    </comment>
    <comment ref="CB8" authorId="4" shapeId="0" xr:uid="{38D2C73E-401E-4DE0-8CB6-51D5A98A4A08}">
      <text>
        <r>
          <rPr>
            <b/>
            <sz val="9"/>
            <color indexed="81"/>
            <rFont val="Tahoma"/>
            <family val="2"/>
          </rPr>
          <t>Numero de actividades ejecutadas en valor absoluto</t>
        </r>
      </text>
    </comment>
    <comment ref="CE8" authorId="13" shapeId="0" xr:uid="{F032B486-4613-4DAB-831E-2B1D6E1FC02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F8" authorId="4" shapeId="0" xr:uid="{5AC2E2C4-B950-4F95-8A6D-FA83DD237044}">
      <text>
        <r>
          <rPr>
            <b/>
            <sz val="9"/>
            <color indexed="81"/>
            <rFont val="Tahoma"/>
            <family val="2"/>
          </rPr>
          <t>Numero de actividades en valor absoluto</t>
        </r>
      </text>
    </comment>
    <comment ref="CG8" authorId="4" shapeId="0" xr:uid="{7554AB88-6164-464B-97D1-C03A16D0E7C4}">
      <text>
        <r>
          <rPr>
            <b/>
            <sz val="9"/>
            <color indexed="81"/>
            <rFont val="Tahoma"/>
            <family val="2"/>
          </rPr>
          <t>Porcentaje correspondiente al mes</t>
        </r>
      </text>
    </comment>
    <comment ref="CH8" authorId="4" shapeId="0" xr:uid="{F714E455-D8BD-400C-A7E4-BC1822B295F3}">
      <text>
        <r>
          <rPr>
            <b/>
            <sz val="9"/>
            <color indexed="81"/>
            <rFont val="Tahoma"/>
            <family val="2"/>
          </rPr>
          <t>Numero de actividades ejecutadas en valor absoluto</t>
        </r>
      </text>
    </comment>
    <comment ref="CK8" authorId="14" shapeId="0" xr:uid="{11B3B67D-3FC4-45FC-B6F8-E98CAB16483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L8" authorId="4" shapeId="0" xr:uid="{64CD632C-83C3-4DD1-B926-0F0237F06D0A}">
      <text>
        <r>
          <rPr>
            <b/>
            <sz val="9"/>
            <color indexed="81"/>
            <rFont val="Tahoma"/>
            <family val="2"/>
          </rPr>
          <t>Numero de actividades en valor absoluto</t>
        </r>
      </text>
    </comment>
    <comment ref="CM8" authorId="4" shapeId="0" xr:uid="{A7C38D8C-F7F2-4E4C-9530-BF066F7D867F}">
      <text>
        <r>
          <rPr>
            <b/>
            <sz val="9"/>
            <color indexed="81"/>
            <rFont val="Tahoma"/>
            <family val="2"/>
          </rPr>
          <t>Porcentaje correspondiente al mes</t>
        </r>
      </text>
    </comment>
    <comment ref="CN8" authorId="4" shapeId="0" xr:uid="{86C75CA0-C050-4484-B312-D36928FE50B8}">
      <text>
        <r>
          <rPr>
            <b/>
            <sz val="9"/>
            <color indexed="81"/>
            <rFont val="Tahoma"/>
            <family val="2"/>
          </rPr>
          <t>Numero de actividades ejecutadas en valor absoluto</t>
        </r>
      </text>
    </comment>
    <comment ref="CQ8" authorId="15" shapeId="0" xr:uid="{5D8F485D-E7D8-42AB-B78C-ADB8C4634BF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R8" authorId="4" shapeId="0" xr:uid="{E821629C-37FE-40EB-BE10-AE0651F16EAB}">
      <text>
        <r>
          <rPr>
            <b/>
            <sz val="9"/>
            <color indexed="81"/>
            <rFont val="Tahoma"/>
            <family val="2"/>
          </rPr>
          <t>Numero de actividades en valor absoluto</t>
        </r>
      </text>
    </comment>
    <comment ref="CS8" authorId="4" shapeId="0" xr:uid="{4468AB13-4499-4321-A44F-DDAC451A6D38}">
      <text>
        <r>
          <rPr>
            <b/>
            <sz val="9"/>
            <color indexed="81"/>
            <rFont val="Tahoma"/>
            <family val="2"/>
          </rPr>
          <t>Porcentaje correspondiente al mes</t>
        </r>
      </text>
    </comment>
    <comment ref="CT8" authorId="4" shapeId="0" xr:uid="{8E2FE529-4B9E-411B-9E4A-174A34959C1B}">
      <text>
        <r>
          <rPr>
            <b/>
            <sz val="9"/>
            <color indexed="81"/>
            <rFont val="Tahoma"/>
            <family val="2"/>
          </rPr>
          <t>Numero de actividades ejecutadas en valor absoluto</t>
        </r>
      </text>
    </comment>
    <comment ref="CW8" authorId="16" shapeId="0" xr:uid="{6AC24D14-6137-492E-983F-95583B1D10B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tc={D51F6A2B-B57B-43CF-BBD2-1FEB7EF0E5D7}</author>
    <author>tc={6C26D80A-6638-47C7-A628-57DF8E131402}</author>
    <author>J18</author>
    <author>tc={C2367FC7-8990-40CE-8DDF-5A5E7F1F25FD}</author>
    <author>tc={EC6B4102-423A-4881-A584-937548C2A5B5}</author>
    <author>tc={587E1EB6-D79C-4C3D-ACEC-871EC430D615}</author>
    <author>tc={C5261D7A-1026-4F84-8BC8-4800E8A7EDF2}</author>
    <author>tc={E563CDAC-A728-4705-84BD-F6229AEC4DBA}</author>
    <author>tc={6D90B8B8-08F4-4533-BF0D-98D14CD68ABF}</author>
    <author>tc={4C52D0A1-4EDC-42B5-92BB-625F2630F9AB}</author>
    <author>tc={E74E27A1-80A5-48B9-9F9E-964C6EA56C7A}</author>
    <author>tc={F532C272-C8B2-48B2-85B6-A6A6C39DDDE4}</author>
    <author>tc={D2BE8853-26C8-4541-A123-CF0EAC3AB283}</author>
    <author>tc={0482F460-0CCA-4358-8F0A-8B7732734A94}</author>
    <author>tc={0CC9312C-EE83-441A-A458-8D113DB549FD}</author>
  </authors>
  <commentList>
    <comment ref="C6" authorId="0" shapeId="0" xr:uid="{EF3B43EE-A1EF-4F47-B154-5972096713E0}">
      <text>
        <r>
          <rPr>
            <b/>
            <sz val="9"/>
            <color indexed="81"/>
            <rFont val="Tahoma"/>
            <family val="2"/>
          </rPr>
          <t>Seleccione el propósito del Plan de Desarrollo Distrital que se relaciona con la actividad principal formulada.</t>
        </r>
      </text>
    </comment>
    <comment ref="D6" authorId="0" shapeId="0" xr:uid="{280F5099-AF03-4743-928A-4F003B2EF0C3}">
      <text>
        <r>
          <rPr>
            <b/>
            <sz val="9"/>
            <color indexed="81"/>
            <rFont val="Tahoma"/>
            <family val="2"/>
          </rPr>
          <t>Seleccione el Programa general del Plan de Desarrollo Distrital que se relaciona con el propósito y la actividad principal formulada.</t>
        </r>
      </text>
    </comment>
    <comment ref="E6" authorId="0" shapeId="0" xr:uid="{EBF646AA-A6AE-4828-BB17-BB01EAE5BA45}">
      <text>
        <r>
          <rPr>
            <b/>
            <sz val="9"/>
            <color indexed="81"/>
            <rFont val="Tahoma"/>
            <family val="2"/>
          </rPr>
          <t>Seleccione la Meta sector del Plan de Desarrollo Distrital que se relaciona con el propósito, el programa y la o las actividades principales formuladas.</t>
        </r>
      </text>
    </comment>
    <comment ref="F6" authorId="0" shapeId="0" xr:uid="{31C15839-4007-44B2-B65E-32F54EEA1782}">
      <text>
        <r>
          <rPr>
            <b/>
            <sz val="9"/>
            <color indexed="81"/>
            <rFont val="Tahoma"/>
            <family val="2"/>
          </rPr>
          <t>Seleccione el Proyecto de inversión que se relaciona con la o las actividades principales formuladas.</t>
        </r>
      </text>
    </comment>
    <comment ref="G6" authorId="0" shapeId="0" xr:uid="{90D65644-21A6-4C8F-A583-0618618C0982}">
      <text>
        <r>
          <rPr>
            <b/>
            <sz val="9"/>
            <color indexed="81"/>
            <rFont val="Tahoma"/>
            <family val="2"/>
          </rPr>
          <t>Seleccione la meta que se relaciona con el Proyecto de inversión</t>
        </r>
      </text>
    </comment>
    <comment ref="H6" authorId="0" shapeId="0" xr:uid="{74EAD775-10E0-41C3-B51F-E8263F50CF6A}">
      <text>
        <r>
          <rPr>
            <b/>
            <sz val="9"/>
            <color indexed="81"/>
            <rFont val="Tahoma"/>
            <family val="2"/>
          </rPr>
          <t>Seleccione el propósito del Plan de Desarrollo Distrital que se relaciona con la actividad principal formulada.</t>
        </r>
      </text>
    </comment>
    <comment ref="I6" authorId="0" shapeId="0" xr:uid="{963F558E-5FBB-463C-8762-E0729D71D7F2}">
      <text>
        <r>
          <rPr>
            <b/>
            <sz val="9"/>
            <color indexed="81"/>
            <rFont val="Tahoma"/>
            <family val="2"/>
          </rPr>
          <t>Escriba la meta del Plan Estratégico Institucional que se relaciona con el objetivo estratégico seleccionado y con la actividad formulada.</t>
        </r>
      </text>
    </comment>
    <comment ref="K6" authorId="1" shapeId="0" xr:uid="{21F71F6C-0ACB-4DC3-B76C-9D51A000D29D}">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M6" authorId="2" shapeId="0" xr:uid="{D51F6A2B-B57B-43CF-BBD2-1FEB7EF0E5D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AA6" authorId="1" shapeId="0" xr:uid="{A52C7C14-D475-42D9-BCEC-FECB7249F8DC}">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B6" authorId="1" shapeId="0" xr:uid="{BA06217B-6042-48DF-B653-DBE05F5F40DD}">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Z6" authorId="3" shapeId="0" xr:uid="{6C26D80A-6638-47C7-A628-57DF8E13140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D8" authorId="4" shapeId="0" xr:uid="{648729D7-E085-4939-BD67-00801F60B0E9}">
      <text>
        <r>
          <rPr>
            <b/>
            <sz val="9"/>
            <color indexed="81"/>
            <rFont val="Tahoma"/>
            <family val="2"/>
          </rPr>
          <t>Numero de actividades en valor absoluto</t>
        </r>
      </text>
    </comment>
    <comment ref="AE8" authorId="4" shapeId="0" xr:uid="{2300B447-D0A8-4993-A35F-337B893F4A9B}">
      <text>
        <r>
          <rPr>
            <b/>
            <sz val="9"/>
            <color indexed="81"/>
            <rFont val="Tahoma"/>
            <family val="2"/>
          </rPr>
          <t>Porcentaje correspondiente al mes</t>
        </r>
      </text>
    </comment>
    <comment ref="AF8" authorId="4" shapeId="0" xr:uid="{BD3608FB-4551-4CE9-8382-FA8D3607265C}">
      <text>
        <r>
          <rPr>
            <b/>
            <sz val="9"/>
            <color indexed="81"/>
            <rFont val="Tahoma"/>
            <family val="2"/>
          </rPr>
          <t>Numero de actividades ejecutadas en valor absoluto</t>
        </r>
      </text>
    </comment>
    <comment ref="AI8" authorId="5" shapeId="0" xr:uid="{C2367FC7-8990-40CE-8DDF-5A5E7F1F25F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J8" authorId="4" shapeId="0" xr:uid="{84E00049-A4AC-49A8-B0D4-5688DB159932}">
      <text>
        <r>
          <rPr>
            <b/>
            <sz val="9"/>
            <color indexed="81"/>
            <rFont val="Tahoma"/>
            <family val="2"/>
          </rPr>
          <t>Numero de actividades en valor absoluto</t>
        </r>
      </text>
    </comment>
    <comment ref="AK8" authorId="4" shapeId="0" xr:uid="{85CFB4D8-0203-4EEF-A74B-39C84C75B914}">
      <text>
        <r>
          <rPr>
            <b/>
            <sz val="9"/>
            <color indexed="81"/>
            <rFont val="Tahoma"/>
            <family val="2"/>
          </rPr>
          <t>Porcentaje correspondiente al mes</t>
        </r>
      </text>
    </comment>
    <comment ref="AL8" authorId="4" shapeId="0" xr:uid="{D7CA2797-B4A4-4001-A64D-A59FCDA621C4}">
      <text>
        <r>
          <rPr>
            <b/>
            <sz val="9"/>
            <color indexed="81"/>
            <rFont val="Tahoma"/>
            <family val="2"/>
          </rPr>
          <t>Numero de actividades ejecutadas en valor absoluto</t>
        </r>
      </text>
    </comment>
    <comment ref="AO8" authorId="6" shapeId="0" xr:uid="{EC6B4102-423A-4881-A584-937548C2A5B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P8" authorId="4" shapeId="0" xr:uid="{2DD7CE5D-5ED6-44D7-81F9-CCCEBC3353A1}">
      <text>
        <r>
          <rPr>
            <b/>
            <sz val="9"/>
            <color indexed="81"/>
            <rFont val="Tahoma"/>
            <family val="2"/>
          </rPr>
          <t>Numero de actividades en valor absoluto</t>
        </r>
      </text>
    </comment>
    <comment ref="AQ8" authorId="4" shapeId="0" xr:uid="{9190B5AC-4266-432B-81AD-76E42405828E}">
      <text>
        <r>
          <rPr>
            <b/>
            <sz val="9"/>
            <color indexed="81"/>
            <rFont val="Tahoma"/>
            <family val="2"/>
          </rPr>
          <t>Porcentaje correspondiente al mes</t>
        </r>
      </text>
    </comment>
    <comment ref="AR8" authorId="4" shapeId="0" xr:uid="{CABFBBA0-236C-4A2D-90D8-ED536ED41EDE}">
      <text>
        <r>
          <rPr>
            <b/>
            <sz val="9"/>
            <color indexed="81"/>
            <rFont val="Tahoma"/>
            <family val="2"/>
          </rPr>
          <t>Numero de actividades ejecutadas en valor absoluto</t>
        </r>
      </text>
    </comment>
    <comment ref="AU8" authorId="7" shapeId="0" xr:uid="{587E1EB6-D79C-4C3D-ACEC-871EC430D61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V8" authorId="4" shapeId="0" xr:uid="{C8C7BB81-E3F3-416D-A202-B8F4FB52941C}">
      <text>
        <r>
          <rPr>
            <b/>
            <sz val="9"/>
            <color indexed="81"/>
            <rFont val="Tahoma"/>
            <family val="2"/>
          </rPr>
          <t>Numero de actividades en valor absoluto</t>
        </r>
      </text>
    </comment>
    <comment ref="AW8" authorId="4" shapeId="0" xr:uid="{A51F2FF2-CC57-4532-A94C-19C4521E661C}">
      <text>
        <r>
          <rPr>
            <b/>
            <sz val="9"/>
            <color indexed="81"/>
            <rFont val="Tahoma"/>
            <family val="2"/>
          </rPr>
          <t>Porcentaje correspondiente al mes</t>
        </r>
      </text>
    </comment>
    <comment ref="AX8" authorId="4" shapeId="0" xr:uid="{359D128E-435E-4E50-B6F1-5B958FA3BA01}">
      <text>
        <r>
          <rPr>
            <b/>
            <sz val="9"/>
            <color indexed="81"/>
            <rFont val="Tahoma"/>
            <family val="2"/>
          </rPr>
          <t>Numero de actividades ejecutadas en valor absoluto</t>
        </r>
      </text>
    </comment>
    <comment ref="BA8" authorId="8" shapeId="0" xr:uid="{C5261D7A-1026-4F84-8BC8-4800E8A7EDF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B8" authorId="4" shapeId="0" xr:uid="{8C642408-4E5F-4BEB-97CD-B4225CE852FB}">
      <text>
        <r>
          <rPr>
            <b/>
            <sz val="9"/>
            <color indexed="81"/>
            <rFont val="Tahoma"/>
            <family val="2"/>
          </rPr>
          <t>Numero de actividades en valor absoluto</t>
        </r>
      </text>
    </comment>
    <comment ref="BC8" authorId="4" shapeId="0" xr:uid="{00E2D942-0424-4D60-AA99-F1F50F1C21AB}">
      <text>
        <r>
          <rPr>
            <b/>
            <sz val="9"/>
            <color indexed="81"/>
            <rFont val="Tahoma"/>
            <family val="2"/>
          </rPr>
          <t>Porcentaje correspondiente al mes</t>
        </r>
      </text>
    </comment>
    <comment ref="BD8" authorId="4" shapeId="0" xr:uid="{52D386AD-05C9-401F-BAD1-6944E3BD3831}">
      <text>
        <r>
          <rPr>
            <b/>
            <sz val="9"/>
            <color indexed="81"/>
            <rFont val="Tahoma"/>
            <family val="2"/>
          </rPr>
          <t>Numero de actividades ejecutadas en valor absoluto</t>
        </r>
      </text>
    </comment>
    <comment ref="BG8" authorId="9" shapeId="0" xr:uid="{E563CDAC-A728-4705-84BD-F6229AEC4DB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H8" authorId="4" shapeId="0" xr:uid="{1F35D314-8691-4599-9B09-5DCA7411FA8F}">
      <text>
        <r>
          <rPr>
            <b/>
            <sz val="9"/>
            <color indexed="81"/>
            <rFont val="Tahoma"/>
            <family val="2"/>
          </rPr>
          <t>Numero de actividades en valor absoluto</t>
        </r>
      </text>
    </comment>
    <comment ref="BI8" authorId="4" shapeId="0" xr:uid="{A586D5B9-8FD7-48FA-982C-CD2183A2DB3B}">
      <text>
        <r>
          <rPr>
            <b/>
            <sz val="9"/>
            <color indexed="81"/>
            <rFont val="Tahoma"/>
            <family val="2"/>
          </rPr>
          <t>Porcentaje correspondiente al mes</t>
        </r>
      </text>
    </comment>
    <comment ref="BJ8" authorId="4" shapeId="0" xr:uid="{65B32761-1551-4ADA-9E9A-274A701AD785}">
      <text>
        <r>
          <rPr>
            <b/>
            <sz val="9"/>
            <color indexed="81"/>
            <rFont val="Tahoma"/>
            <family val="2"/>
          </rPr>
          <t>Numero de actividades ejecutadas en valor absoluto</t>
        </r>
      </text>
    </comment>
    <comment ref="BM8" authorId="10" shapeId="0" xr:uid="{6D90B8B8-08F4-4533-BF0D-98D14CD68AB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N8" authorId="4" shapeId="0" xr:uid="{6531261B-CCA5-434D-83EC-5F1EC3A30123}">
      <text>
        <r>
          <rPr>
            <b/>
            <sz val="9"/>
            <color indexed="81"/>
            <rFont val="Tahoma"/>
            <family val="2"/>
          </rPr>
          <t>Numero de actividades en valor absoluto</t>
        </r>
      </text>
    </comment>
    <comment ref="BO8" authorId="4" shapeId="0" xr:uid="{05AD51FB-9998-4508-9422-4345C79ECFCE}">
      <text>
        <r>
          <rPr>
            <b/>
            <sz val="9"/>
            <color indexed="81"/>
            <rFont val="Tahoma"/>
            <family val="2"/>
          </rPr>
          <t>Porcentaje correspondiente al mes</t>
        </r>
      </text>
    </comment>
    <comment ref="BP8" authorId="4" shapeId="0" xr:uid="{67EF5D72-6976-4217-A7CE-D5EB2AD0DD0A}">
      <text>
        <r>
          <rPr>
            <b/>
            <sz val="9"/>
            <color indexed="81"/>
            <rFont val="Tahoma"/>
            <family val="2"/>
          </rPr>
          <t>Numero de actividades ejecutadas en valor absoluto</t>
        </r>
      </text>
    </comment>
    <comment ref="BS8" authorId="11" shapeId="0" xr:uid="{4C52D0A1-4EDC-42B5-92BB-625F2630F9A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T8" authorId="4" shapeId="0" xr:uid="{D2361D6D-E6EC-4011-A716-5E70CBD36A76}">
      <text>
        <r>
          <rPr>
            <b/>
            <sz val="9"/>
            <color indexed="81"/>
            <rFont val="Tahoma"/>
            <family val="2"/>
          </rPr>
          <t>Numero de actividades en valor absoluto</t>
        </r>
      </text>
    </comment>
    <comment ref="BU8" authorId="4" shapeId="0" xr:uid="{C27ADAA7-EB98-4582-8CE7-1B392C5C3883}">
      <text>
        <r>
          <rPr>
            <b/>
            <sz val="9"/>
            <color indexed="81"/>
            <rFont val="Tahoma"/>
            <family val="2"/>
          </rPr>
          <t>Porcentaje correspondiente al mes</t>
        </r>
      </text>
    </comment>
    <comment ref="BV8" authorId="4" shapeId="0" xr:uid="{871DE451-5CC6-481C-ACEA-6C8452C4E56D}">
      <text>
        <r>
          <rPr>
            <b/>
            <sz val="9"/>
            <color indexed="81"/>
            <rFont val="Tahoma"/>
            <family val="2"/>
          </rPr>
          <t>Numero de actividades ejecutadas en valor absoluto</t>
        </r>
      </text>
    </comment>
    <comment ref="BY8" authorId="12" shapeId="0" xr:uid="{E74E27A1-80A5-48B9-9F9E-964C6EA56C7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Z8" authorId="4" shapeId="0" xr:uid="{1CE756F4-10BE-48C2-BBF9-28419BB57B8D}">
      <text>
        <r>
          <rPr>
            <b/>
            <sz val="9"/>
            <color indexed="81"/>
            <rFont val="Tahoma"/>
            <family val="2"/>
          </rPr>
          <t>Numero de actividades en valor absoluto</t>
        </r>
      </text>
    </comment>
    <comment ref="CA8" authorId="4" shapeId="0" xr:uid="{FFA0F977-30D1-401E-AF35-2E207738F37C}">
      <text>
        <r>
          <rPr>
            <b/>
            <sz val="9"/>
            <color indexed="81"/>
            <rFont val="Tahoma"/>
            <family val="2"/>
          </rPr>
          <t>Porcentaje correspondiente al mes</t>
        </r>
      </text>
    </comment>
    <comment ref="CB8" authorId="4" shapeId="0" xr:uid="{FFDA3C9B-879D-41C3-B4F2-0BDAE70D7DE8}">
      <text>
        <r>
          <rPr>
            <b/>
            <sz val="9"/>
            <color indexed="81"/>
            <rFont val="Tahoma"/>
            <family val="2"/>
          </rPr>
          <t>Numero de actividades ejecutadas en valor absoluto</t>
        </r>
      </text>
    </comment>
    <comment ref="CE8" authorId="13" shapeId="0" xr:uid="{F532C272-C8B2-48B2-85B6-A6A6C39DDDE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F8" authorId="4" shapeId="0" xr:uid="{B8994355-FFAE-4230-BA52-03391F967324}">
      <text>
        <r>
          <rPr>
            <b/>
            <sz val="9"/>
            <color indexed="81"/>
            <rFont val="Tahoma"/>
            <family val="2"/>
          </rPr>
          <t>Numero de actividades en valor absoluto</t>
        </r>
      </text>
    </comment>
    <comment ref="CG8" authorId="4" shapeId="0" xr:uid="{EAAFF0DA-39E7-4AB2-9135-954A8ABABC1E}">
      <text>
        <r>
          <rPr>
            <b/>
            <sz val="9"/>
            <color indexed="81"/>
            <rFont val="Tahoma"/>
            <family val="2"/>
          </rPr>
          <t>Porcentaje correspondiente al mes</t>
        </r>
      </text>
    </comment>
    <comment ref="CH8" authorId="4" shapeId="0" xr:uid="{2BEB91C8-E6A3-4C5C-ACA9-07449916DEAB}">
      <text>
        <r>
          <rPr>
            <b/>
            <sz val="9"/>
            <color indexed="81"/>
            <rFont val="Tahoma"/>
            <family val="2"/>
          </rPr>
          <t>Numero de actividades ejecutadas en valor absoluto</t>
        </r>
      </text>
    </comment>
    <comment ref="CK8" authorId="14" shapeId="0" xr:uid="{D2BE8853-26C8-4541-A123-CF0EAC3AB28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L8" authorId="4" shapeId="0" xr:uid="{8F667DBA-121A-4D6B-8533-1534C9ACF20F}">
      <text>
        <r>
          <rPr>
            <b/>
            <sz val="9"/>
            <color indexed="81"/>
            <rFont val="Tahoma"/>
            <family val="2"/>
          </rPr>
          <t>Numero de actividades en valor absoluto</t>
        </r>
      </text>
    </comment>
    <comment ref="CM8" authorId="4" shapeId="0" xr:uid="{06DFB401-1849-4BDB-B256-2429DC0A0B45}">
      <text>
        <r>
          <rPr>
            <b/>
            <sz val="9"/>
            <color indexed="81"/>
            <rFont val="Tahoma"/>
            <family val="2"/>
          </rPr>
          <t>Porcentaje correspondiente al mes</t>
        </r>
      </text>
    </comment>
    <comment ref="CN8" authorId="4" shapeId="0" xr:uid="{E02AAB2C-9FDE-4F59-AA4E-E0914D53042C}">
      <text>
        <r>
          <rPr>
            <b/>
            <sz val="9"/>
            <color indexed="81"/>
            <rFont val="Tahoma"/>
            <family val="2"/>
          </rPr>
          <t>Numero de actividades ejecutadas en valor absoluto</t>
        </r>
      </text>
    </comment>
    <comment ref="CQ8" authorId="15" shapeId="0" xr:uid="{0482F460-0CCA-4358-8F0A-8B7732734A9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R8" authorId="4" shapeId="0" xr:uid="{2BF8CEE7-7955-4911-BD8E-17A0EF93D47F}">
      <text>
        <r>
          <rPr>
            <b/>
            <sz val="9"/>
            <color indexed="81"/>
            <rFont val="Tahoma"/>
            <family val="2"/>
          </rPr>
          <t>Numero de actividades en valor absoluto</t>
        </r>
      </text>
    </comment>
    <comment ref="CS8" authorId="4" shapeId="0" xr:uid="{C0E9109E-A632-4F03-B269-8410E5522431}">
      <text>
        <r>
          <rPr>
            <b/>
            <sz val="9"/>
            <color indexed="81"/>
            <rFont val="Tahoma"/>
            <family val="2"/>
          </rPr>
          <t>Porcentaje correspondiente al mes</t>
        </r>
      </text>
    </comment>
    <comment ref="CT8" authorId="4" shapeId="0" xr:uid="{49219EB5-E7F6-4B9C-8938-1FD8D7D04775}">
      <text>
        <r>
          <rPr>
            <b/>
            <sz val="9"/>
            <color indexed="81"/>
            <rFont val="Tahoma"/>
            <family val="2"/>
          </rPr>
          <t>Numero de actividades ejecutadas en valor absoluto</t>
        </r>
      </text>
    </comment>
    <comment ref="CW8" authorId="16" shapeId="0" xr:uid="{0CC9312C-EE83-441A-A458-8D113DB549F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Sandra Patricia Rodriguez Junco</author>
    <author>tc={450E4EF7-F1C7-4809-9849-A3C130A2283D}</author>
    <author>tc={40ADD644-DE26-415D-B082-E91B7C861E24}</author>
    <author>J18</author>
    <author>tc={0A6A0F3F-151A-481D-B096-C37DA4422D4F}</author>
    <author>tc={A5F70B3D-994E-41EE-9C5F-287B6126D413}</author>
    <author>tc={1F84DE31-08A0-47F2-AFA9-2DA726AB5101}</author>
    <author>tc={78D31DAE-FC33-47A9-8DCD-A1F507888EF1}</author>
    <author>tc={8933C343-DE66-4865-BB97-114D384CAA28}</author>
    <author>tc={493C546F-B429-4E06-BE61-4DF9D41A73D9}</author>
    <author>tc={EAE71455-38D3-4EF5-BF2D-BEF2EF8A326A}</author>
    <author>tc={CC26E68A-516B-4791-A3CB-3D8FA342EA35}</author>
    <author>tc={FDDB5C55-2A89-4322-A2FD-A21F41CF417B}</author>
    <author>tc={E8E41D78-099C-4C03-8005-117FF0685E23}</author>
    <author>tc={395D1C25-B523-432A-B58F-1D664076899F}</author>
    <author>tc={F0CE604E-FD12-4F4C-8992-ADDF3116836B}</author>
  </authors>
  <commentList>
    <comment ref="C6" authorId="0" shapeId="0" xr:uid="{222F3BF6-E12F-4542-9173-145D77291F1A}">
      <text>
        <r>
          <rPr>
            <b/>
            <sz val="9"/>
            <color indexed="81"/>
            <rFont val="Tahoma"/>
            <family val="2"/>
          </rPr>
          <t>Seleccione el propósito del Plan de Desarrollo Distrital que se relaciona con la actividad principal formulada.</t>
        </r>
      </text>
    </comment>
    <comment ref="D6" authorId="0" shapeId="0" xr:uid="{BA447234-1B1C-44B8-9E95-5990A836FE0D}">
      <text>
        <r>
          <rPr>
            <b/>
            <sz val="9"/>
            <color indexed="81"/>
            <rFont val="Tahoma"/>
            <family val="2"/>
          </rPr>
          <t>Seleccione el Programa general del Plan de Desarrollo Distrital que se relaciona con el propósito y la actividad principal formulada.</t>
        </r>
      </text>
    </comment>
    <comment ref="E6" authorId="0" shapeId="0" xr:uid="{66F9A5ED-129F-4346-9E95-D56F9DE02E03}">
      <text>
        <r>
          <rPr>
            <b/>
            <sz val="9"/>
            <color indexed="81"/>
            <rFont val="Tahoma"/>
            <family val="2"/>
          </rPr>
          <t>Seleccione la Meta sector del Plan de Desarrollo Distrital que se relaciona con el propósito, el programa y la o las actividades principales formuladas.</t>
        </r>
      </text>
    </comment>
    <comment ref="F6" authorId="0" shapeId="0" xr:uid="{5A1DBCB8-A104-4233-9492-E3D267F6BE96}">
      <text>
        <r>
          <rPr>
            <b/>
            <sz val="9"/>
            <color indexed="81"/>
            <rFont val="Tahoma"/>
            <family val="2"/>
          </rPr>
          <t>Seleccione el Proyecto de inversión que se relaciona con la o las actividades principales formuladas.</t>
        </r>
      </text>
    </comment>
    <comment ref="G6" authorId="0" shapeId="0" xr:uid="{CE8019CE-7DB4-4BD8-886C-B6035FC5BF60}">
      <text>
        <r>
          <rPr>
            <b/>
            <sz val="9"/>
            <color indexed="81"/>
            <rFont val="Tahoma"/>
            <family val="2"/>
          </rPr>
          <t>Seleccione la meta que se relaciona con el Proyecto de inversión</t>
        </r>
      </text>
    </comment>
    <comment ref="H6" authorId="0" shapeId="0" xr:uid="{0D893717-E363-4BED-890A-ED4A5641464F}">
      <text>
        <r>
          <rPr>
            <b/>
            <sz val="9"/>
            <color indexed="81"/>
            <rFont val="Tahoma"/>
            <family val="2"/>
          </rPr>
          <t>Seleccione el objetivo del Plan Estratégico Institucional al  que contribuye con la ejecución de la actividad</t>
        </r>
      </text>
    </comment>
    <comment ref="I6" authorId="0" shapeId="0" xr:uid="{642EF9CF-31C5-4695-B8FA-212507AA6F61}">
      <text>
        <r>
          <rPr>
            <b/>
            <sz val="9"/>
            <color indexed="81"/>
            <rFont val="Tahoma"/>
            <family val="2"/>
          </rPr>
          <t>Escriba la meta del Plan Estratégico Institucional que se relaciona con el objetivo estratégico seleccionado y con la actividad formulada.</t>
        </r>
      </text>
    </comment>
    <comment ref="K6" authorId="1" shapeId="0" xr:uid="{63A08467-16ED-41E5-8B38-74B76C9B04DF}">
      <text>
        <r>
          <rPr>
            <b/>
            <sz val="10"/>
            <color indexed="81"/>
            <rFont val="Tahoma"/>
            <family val="2"/>
          </rPr>
          <t xml:space="preserve">Describa la acción principal objeto de seguimiento en el instrumento PAI, la cual debe estar relacionada según lo consignado en el Anteproyecto de presupuesto.  </t>
        </r>
        <r>
          <rPr>
            <sz val="9"/>
            <color indexed="81"/>
            <rFont val="Tahoma"/>
            <family val="2"/>
          </rPr>
          <t xml:space="preserve">
</t>
        </r>
      </text>
    </comment>
    <comment ref="M6" authorId="2" shapeId="0" xr:uid="{450E4EF7-F1C7-4809-9849-A3C130A2283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cantidad ( Frecuencias) de actividades por mes </t>
      </text>
    </comment>
    <comment ref="AA6" authorId="1" shapeId="0" xr:uid="{6EC03B3A-4503-4E02-981D-BA405F1F18FA}">
      <text>
        <r>
          <rPr>
            <b/>
            <sz val="9"/>
            <color indexed="81"/>
            <rFont val="Tahoma"/>
            <family val="2"/>
          </rPr>
          <t xml:space="preserve">Permite la medición de la variable: Actividad principal, se puede formular en valor absoluto o como una relación entre variables </t>
        </r>
        <r>
          <rPr>
            <sz val="9"/>
            <color indexed="81"/>
            <rFont val="Tahoma"/>
            <family val="2"/>
          </rPr>
          <t xml:space="preserve">
</t>
        </r>
      </text>
    </comment>
    <comment ref="AB6" authorId="1" shapeId="0" xr:uid="{4CC531C6-B5D5-49A2-8CE1-E1DA10BE7875}">
      <text>
        <r>
          <rPr>
            <b/>
            <sz val="9"/>
            <color indexed="81"/>
            <rFont val="Tahoma"/>
            <family val="2"/>
          </rPr>
          <t>Debe corresponder a algo tangible. Corresponde a la fuente de verificación y debe ser coherente con el indicador</t>
        </r>
        <r>
          <rPr>
            <sz val="9"/>
            <color indexed="81"/>
            <rFont val="Tahoma"/>
            <family val="2"/>
          </rPr>
          <t xml:space="preserve">
</t>
        </r>
      </text>
    </comment>
    <comment ref="CZ6" authorId="3" shapeId="0" xr:uid="{40ADD644-DE26-415D-B082-E91B7C861E2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Escala definida para el seguimiento al cumplimiento del plan de acción institucional – PAI
0% - 39% Crítico
40% - 59% Bajo
60% - 79% Moderado
80% - 99% Satisfactorio
100% Óptimo
</t>
      </text>
    </comment>
    <comment ref="AD8" authorId="4" shapeId="0" xr:uid="{6D5035AF-6B78-4F5F-89C1-6C518D96593B}">
      <text>
        <r>
          <rPr>
            <b/>
            <sz val="9"/>
            <color indexed="81"/>
            <rFont val="Tahoma"/>
            <family val="2"/>
          </rPr>
          <t>Numero de actividades en valor absoluto</t>
        </r>
      </text>
    </comment>
    <comment ref="AE8" authorId="4" shapeId="0" xr:uid="{B05C1793-86D5-4C04-84F9-1E5EE86F5C72}">
      <text>
        <r>
          <rPr>
            <b/>
            <sz val="9"/>
            <color indexed="81"/>
            <rFont val="Tahoma"/>
            <family val="2"/>
          </rPr>
          <t>Porcentaje correspondiente al mes</t>
        </r>
      </text>
    </comment>
    <comment ref="AF8" authorId="4" shapeId="0" xr:uid="{50CD4DC3-A432-4D8C-9D6C-D421895A9185}">
      <text>
        <r>
          <rPr>
            <b/>
            <sz val="9"/>
            <color indexed="81"/>
            <rFont val="Tahoma"/>
            <family val="2"/>
          </rPr>
          <t>Numero de actividades ejecutadas en valor absoluto</t>
        </r>
      </text>
    </comment>
    <comment ref="AI8" authorId="5" shapeId="0" xr:uid="{0A6A0F3F-151A-481D-B096-C37DA4422D4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J8" authorId="4" shapeId="0" xr:uid="{9DADB440-DD68-45A1-88BE-FBDCA0E28B69}">
      <text>
        <r>
          <rPr>
            <b/>
            <sz val="9"/>
            <color indexed="81"/>
            <rFont val="Tahoma"/>
            <family val="2"/>
          </rPr>
          <t>Numero de actividades en valor absoluto</t>
        </r>
      </text>
    </comment>
    <comment ref="AK8" authorId="4" shapeId="0" xr:uid="{5ACE4D6E-2684-4D94-AB20-3095C5C163BB}">
      <text>
        <r>
          <rPr>
            <b/>
            <sz val="9"/>
            <color indexed="81"/>
            <rFont val="Tahoma"/>
            <family val="2"/>
          </rPr>
          <t>Porcentaje correspondiente al mes</t>
        </r>
      </text>
    </comment>
    <comment ref="AL8" authorId="4" shapeId="0" xr:uid="{5ECEEB2A-4843-4D5E-B850-F6AE1C0B3D0E}">
      <text>
        <r>
          <rPr>
            <b/>
            <sz val="9"/>
            <color indexed="81"/>
            <rFont val="Tahoma"/>
            <family val="2"/>
          </rPr>
          <t>Numero de actividades ejecutadas en valor absoluto</t>
        </r>
      </text>
    </comment>
    <comment ref="AO8" authorId="6" shapeId="0" xr:uid="{A5F70B3D-994E-41EE-9C5F-287B6126D41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P8" authorId="4" shapeId="0" xr:uid="{1139B811-8C63-465D-81D2-5326FAB67E42}">
      <text>
        <r>
          <rPr>
            <b/>
            <sz val="9"/>
            <color indexed="81"/>
            <rFont val="Tahoma"/>
            <family val="2"/>
          </rPr>
          <t>Numero de actividades en valor absoluto</t>
        </r>
      </text>
    </comment>
    <comment ref="AQ8" authorId="4" shapeId="0" xr:uid="{583DEA83-D724-4E42-A16D-4B74A501DFB0}">
      <text>
        <r>
          <rPr>
            <b/>
            <sz val="9"/>
            <color indexed="81"/>
            <rFont val="Tahoma"/>
            <family val="2"/>
          </rPr>
          <t>Porcentaje correspondiente al mes</t>
        </r>
      </text>
    </comment>
    <comment ref="AR8" authorId="4" shapeId="0" xr:uid="{DD850EDC-192C-47AA-9DBF-EF9DB84233AD}">
      <text>
        <r>
          <rPr>
            <b/>
            <sz val="9"/>
            <color indexed="81"/>
            <rFont val="Tahoma"/>
            <family val="2"/>
          </rPr>
          <t>Numero de actividades ejecutadas en valor absoluto</t>
        </r>
      </text>
    </comment>
    <comment ref="AU8" authorId="7" shapeId="0" xr:uid="{1F84DE31-08A0-47F2-AFA9-2DA726AB510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AV8" authorId="4" shapeId="0" xr:uid="{A2776494-C0EB-4F68-AAF9-10812B860406}">
      <text>
        <r>
          <rPr>
            <b/>
            <sz val="9"/>
            <color indexed="81"/>
            <rFont val="Tahoma"/>
            <family val="2"/>
          </rPr>
          <t>Numero de actividades en valor absoluto</t>
        </r>
      </text>
    </comment>
    <comment ref="AW8" authorId="4" shapeId="0" xr:uid="{C6360760-E004-4597-A7B2-0917B31388C7}">
      <text>
        <r>
          <rPr>
            <b/>
            <sz val="9"/>
            <color indexed="81"/>
            <rFont val="Tahoma"/>
            <family val="2"/>
          </rPr>
          <t>Porcentaje correspondiente al mes</t>
        </r>
      </text>
    </comment>
    <comment ref="AX8" authorId="4" shapeId="0" xr:uid="{9CD0A6E9-DA39-4974-AD81-2FBCDD1BDE77}">
      <text>
        <r>
          <rPr>
            <b/>
            <sz val="9"/>
            <color indexed="81"/>
            <rFont val="Tahoma"/>
            <family val="2"/>
          </rPr>
          <t>Numero de actividades ejecutadas en valor absoluto</t>
        </r>
      </text>
    </comment>
    <comment ref="BA8" authorId="8" shapeId="0" xr:uid="{78D31DAE-FC33-47A9-8DCD-A1F507888EF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B8" authorId="4" shapeId="0" xr:uid="{682FAD45-86CA-4676-9772-A2ADC50682A3}">
      <text>
        <r>
          <rPr>
            <b/>
            <sz val="9"/>
            <color indexed="81"/>
            <rFont val="Tahoma"/>
            <family val="2"/>
          </rPr>
          <t>Numero de actividades en valor absoluto</t>
        </r>
      </text>
    </comment>
    <comment ref="BC8" authorId="4" shapeId="0" xr:uid="{54B64C6B-EBDE-4B2F-B92E-17C6D5DE454A}">
      <text>
        <r>
          <rPr>
            <b/>
            <sz val="9"/>
            <color indexed="81"/>
            <rFont val="Tahoma"/>
            <family val="2"/>
          </rPr>
          <t>Porcentaje correspondiente al mes</t>
        </r>
      </text>
    </comment>
    <comment ref="BD8" authorId="4" shapeId="0" xr:uid="{FE8B8F70-2ED4-4BC3-9107-1D19E8E30DDE}">
      <text>
        <r>
          <rPr>
            <b/>
            <sz val="9"/>
            <color indexed="81"/>
            <rFont val="Tahoma"/>
            <family val="2"/>
          </rPr>
          <t>Numero de actividades ejecutadas en valor absoluto</t>
        </r>
      </text>
    </comment>
    <comment ref="BG8" authorId="9" shapeId="0" xr:uid="{8933C343-DE66-4865-BB97-114D384CAA2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H8" authorId="4" shapeId="0" xr:uid="{AA85BD27-029E-43DC-905A-21AE96E0F74B}">
      <text>
        <r>
          <rPr>
            <b/>
            <sz val="9"/>
            <color indexed="81"/>
            <rFont val="Tahoma"/>
            <family val="2"/>
          </rPr>
          <t>Numero de actividades en valor absoluto</t>
        </r>
      </text>
    </comment>
    <comment ref="BI8" authorId="4" shapeId="0" xr:uid="{DF5287CA-9088-4EB6-ADA7-4547226C6329}">
      <text>
        <r>
          <rPr>
            <b/>
            <sz val="9"/>
            <color indexed="81"/>
            <rFont val="Tahoma"/>
            <family val="2"/>
          </rPr>
          <t>Porcentaje correspondiente al mes</t>
        </r>
      </text>
    </comment>
    <comment ref="BJ8" authorId="4" shapeId="0" xr:uid="{B6FD19C9-AB16-4485-8224-7720E5C98770}">
      <text>
        <r>
          <rPr>
            <b/>
            <sz val="9"/>
            <color indexed="81"/>
            <rFont val="Tahoma"/>
            <family val="2"/>
          </rPr>
          <t>Numero de actividades ejecutadas en valor absoluto</t>
        </r>
      </text>
    </comment>
    <comment ref="BM8" authorId="10" shapeId="0" xr:uid="{493C546F-B429-4E06-BE61-4DF9D41A73D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N8" authorId="4" shapeId="0" xr:uid="{F398C7BF-5F33-44EE-A245-FE6812FCAA56}">
      <text>
        <r>
          <rPr>
            <b/>
            <sz val="9"/>
            <color indexed="81"/>
            <rFont val="Tahoma"/>
            <family val="2"/>
          </rPr>
          <t>Numero de actividades en valor absoluto</t>
        </r>
      </text>
    </comment>
    <comment ref="BO8" authorId="4" shapeId="0" xr:uid="{B9294242-E790-46BB-BC0A-0A9E06C4A0C3}">
      <text>
        <r>
          <rPr>
            <b/>
            <sz val="9"/>
            <color indexed="81"/>
            <rFont val="Tahoma"/>
            <family val="2"/>
          </rPr>
          <t>Porcentaje correspondiente al mes</t>
        </r>
      </text>
    </comment>
    <comment ref="BP8" authorId="4" shapeId="0" xr:uid="{76B94A47-714F-4D89-B526-1968284090C2}">
      <text>
        <r>
          <rPr>
            <b/>
            <sz val="9"/>
            <color indexed="81"/>
            <rFont val="Tahoma"/>
            <family val="2"/>
          </rPr>
          <t>Numero de actividades ejecutadas en valor absoluto</t>
        </r>
      </text>
    </comment>
    <comment ref="BS8" authorId="11" shapeId="0" xr:uid="{EAE71455-38D3-4EF5-BF2D-BEF2EF8A326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T8" authorId="4" shapeId="0" xr:uid="{C8E94756-F4EB-45F0-834F-8FDEE477E578}">
      <text>
        <r>
          <rPr>
            <b/>
            <sz val="9"/>
            <color indexed="81"/>
            <rFont val="Tahoma"/>
            <family val="2"/>
          </rPr>
          <t>Numero de actividades en valor absoluto</t>
        </r>
      </text>
    </comment>
    <comment ref="BU8" authorId="4" shapeId="0" xr:uid="{51109DD3-127E-4924-B110-77234F49EE51}">
      <text>
        <r>
          <rPr>
            <b/>
            <sz val="9"/>
            <color indexed="81"/>
            <rFont val="Tahoma"/>
            <family val="2"/>
          </rPr>
          <t>Porcentaje correspondiente al mes</t>
        </r>
      </text>
    </comment>
    <comment ref="BV8" authorId="4" shapeId="0" xr:uid="{0E94A771-EDC6-4DA3-80C4-D46651875B87}">
      <text>
        <r>
          <rPr>
            <b/>
            <sz val="9"/>
            <color indexed="81"/>
            <rFont val="Tahoma"/>
            <family val="2"/>
          </rPr>
          <t>Numero de actividades ejecutadas en valor absoluto</t>
        </r>
      </text>
    </comment>
    <comment ref="BY8" authorId="12" shapeId="0" xr:uid="{CC26E68A-516B-4791-A3CB-3D8FA342EA3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BZ8" authorId="4" shapeId="0" xr:uid="{FD95EC95-3900-43B7-AACD-F3ACE7DE88E7}">
      <text>
        <r>
          <rPr>
            <b/>
            <sz val="9"/>
            <color indexed="81"/>
            <rFont val="Tahoma"/>
            <family val="2"/>
          </rPr>
          <t>Numero de actividades en valor absoluto</t>
        </r>
      </text>
    </comment>
    <comment ref="CA8" authorId="4" shapeId="0" xr:uid="{14C50628-EDC1-4EA9-AA86-69086AC286EA}">
      <text>
        <r>
          <rPr>
            <b/>
            <sz val="9"/>
            <color indexed="81"/>
            <rFont val="Tahoma"/>
            <family val="2"/>
          </rPr>
          <t>Porcentaje correspondiente al mes</t>
        </r>
      </text>
    </comment>
    <comment ref="CB8" authorId="4" shapeId="0" xr:uid="{219026C1-0BEF-48B9-8F81-597966EEA660}">
      <text>
        <r>
          <rPr>
            <b/>
            <sz val="9"/>
            <color indexed="81"/>
            <rFont val="Tahoma"/>
            <family val="2"/>
          </rPr>
          <t>Numero de actividades ejecutadas en valor absoluto</t>
        </r>
      </text>
    </comment>
    <comment ref="CE8" authorId="13" shapeId="0" xr:uid="{FDDB5C55-2A89-4322-A2FD-A21F41CF417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F8" authorId="4" shapeId="0" xr:uid="{F6538D3F-28E6-4409-B5EC-53EF3517DACE}">
      <text>
        <r>
          <rPr>
            <b/>
            <sz val="9"/>
            <color indexed="81"/>
            <rFont val="Tahoma"/>
            <family val="2"/>
          </rPr>
          <t>Numero de actividades en valor absoluto</t>
        </r>
      </text>
    </comment>
    <comment ref="CG8" authorId="4" shapeId="0" xr:uid="{3EDD6F46-C10B-4541-9381-4B372CCE8223}">
      <text>
        <r>
          <rPr>
            <b/>
            <sz val="9"/>
            <color indexed="81"/>
            <rFont val="Tahoma"/>
            <family val="2"/>
          </rPr>
          <t>Porcentaje correspondiente al mes</t>
        </r>
      </text>
    </comment>
    <comment ref="CH8" authorId="4" shapeId="0" xr:uid="{A4F26925-A387-4D5D-BF30-07497892AB6D}">
      <text>
        <r>
          <rPr>
            <b/>
            <sz val="9"/>
            <color indexed="81"/>
            <rFont val="Tahoma"/>
            <family val="2"/>
          </rPr>
          <t>Numero de actividades ejecutadas en valor absoluto</t>
        </r>
      </text>
    </comment>
    <comment ref="CK8" authorId="14" shapeId="0" xr:uid="{E8E41D78-099C-4C03-8005-117FF0685E2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L8" authorId="4" shapeId="0" xr:uid="{17550955-6843-49DF-86A7-A64A14CB90A3}">
      <text>
        <r>
          <rPr>
            <b/>
            <sz val="9"/>
            <color indexed="81"/>
            <rFont val="Tahoma"/>
            <family val="2"/>
          </rPr>
          <t>Numero de actividades en valor absoluto</t>
        </r>
      </text>
    </comment>
    <comment ref="CM8" authorId="4" shapeId="0" xr:uid="{A2E8E2C0-4619-4364-9ADB-BF42AEA29353}">
      <text>
        <r>
          <rPr>
            <b/>
            <sz val="9"/>
            <color indexed="81"/>
            <rFont val="Tahoma"/>
            <family val="2"/>
          </rPr>
          <t>Porcentaje correspondiente al mes</t>
        </r>
      </text>
    </comment>
    <comment ref="CN8" authorId="4" shapeId="0" xr:uid="{14B4FF28-CE5F-4130-8D79-2830B26FE2E6}">
      <text>
        <r>
          <rPr>
            <b/>
            <sz val="9"/>
            <color indexed="81"/>
            <rFont val="Tahoma"/>
            <family val="2"/>
          </rPr>
          <t>Numero de actividades ejecutadas en valor absoluto</t>
        </r>
      </text>
    </comment>
    <comment ref="CQ8" authorId="15" shapeId="0" xr:uid="{395D1C25-B523-432A-B58F-1D664076899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 ref="CR8" authorId="4" shapeId="0" xr:uid="{BE791391-CC35-479F-8145-FD6514106131}">
      <text>
        <r>
          <rPr>
            <b/>
            <sz val="9"/>
            <color indexed="81"/>
            <rFont val="Tahoma"/>
            <family val="2"/>
          </rPr>
          <t>Numero de actividades en valor absoluto</t>
        </r>
      </text>
    </comment>
    <comment ref="CS8" authorId="4" shapeId="0" xr:uid="{4A5B604C-E5FB-4DC3-BD29-BC6EE5785B27}">
      <text>
        <r>
          <rPr>
            <b/>
            <sz val="9"/>
            <color indexed="81"/>
            <rFont val="Tahoma"/>
            <family val="2"/>
          </rPr>
          <t>Porcentaje correspondiente al mes</t>
        </r>
      </text>
    </comment>
    <comment ref="CT8" authorId="4" shapeId="0" xr:uid="{D1930AFE-EF8B-4AD2-B3C7-2C4A9F8C6DE8}">
      <text>
        <r>
          <rPr>
            <b/>
            <sz val="9"/>
            <color indexed="81"/>
            <rFont val="Tahoma"/>
            <family val="2"/>
          </rPr>
          <t>Numero de actividades ejecutadas en valor absoluto</t>
        </r>
      </text>
    </comment>
    <comment ref="CW8" authorId="16" shapeId="0" xr:uid="{F0CE604E-FD12-4F4C-8992-ADDF3116836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Registro de evidencias por mes, utilizar el mismo enlace para la totalidad de las evidencias </t>
      </text>
    </comment>
  </commentList>
</comments>
</file>

<file path=xl/sharedStrings.xml><?xml version="1.0" encoding="utf-8"?>
<sst xmlns="http://schemas.openxmlformats.org/spreadsheetml/2006/main" count="5454" uniqueCount="865">
  <si>
    <t>PLAN OPERATIVO ASOCIADO 
(Según Decreto 612 y Guía Distrital)</t>
  </si>
  <si>
    <t xml:space="preserve">SUBDIRECCIÓN U OFICINA RESPONSABLE </t>
  </si>
  <si>
    <t>PROCESO RELACIONADO</t>
  </si>
  <si>
    <t>PROPÓSITO</t>
  </si>
  <si>
    <t>PROGRAMA</t>
  </si>
  <si>
    <t>META PLAN DE DESARROLLO</t>
  </si>
  <si>
    <t>PROYECTO DE INVERSIÓN</t>
  </si>
  <si>
    <t>META PROYECTO DE INVERSIÓN</t>
  </si>
  <si>
    <t>OBJETIVOS ESTRATÉGICOS</t>
  </si>
  <si>
    <t>META DEL PLAN ESTRATÉGICO ASOCIADA AL OBJETIVO ESTRATÉGICO</t>
  </si>
  <si>
    <t>FUENTE DE FINANCIACIÓN</t>
  </si>
  <si>
    <t xml:space="preserve"> Enero
Programado  %</t>
  </si>
  <si>
    <t xml:space="preserve"> Enero
Ejecutado  %</t>
  </si>
  <si>
    <t xml:space="preserve"> Febrero
Programado  %</t>
  </si>
  <si>
    <t xml:space="preserve"> Febrero
Ejecutado  %</t>
  </si>
  <si>
    <t xml:space="preserve"> Marzo
Programado  %</t>
  </si>
  <si>
    <t xml:space="preserve"> Marzo
Ejecutado  %</t>
  </si>
  <si>
    <t xml:space="preserve"> Abril
Programado  %</t>
  </si>
  <si>
    <t xml:space="preserve"> Abril
Ejecutado  %</t>
  </si>
  <si>
    <t xml:space="preserve"> Mayo
Programado  %</t>
  </si>
  <si>
    <t xml:space="preserve"> Mayo
Ejecutado  %</t>
  </si>
  <si>
    <t xml:space="preserve"> Junio
Programado  %</t>
  </si>
  <si>
    <t xml:space="preserve"> Junio
Ejecutado  %</t>
  </si>
  <si>
    <t xml:space="preserve"> Julio
Programado  %</t>
  </si>
  <si>
    <t xml:space="preserve"> Julio
Ejecutado  %</t>
  </si>
  <si>
    <t xml:space="preserve"> Agosto
Programado  %</t>
  </si>
  <si>
    <t xml:space="preserve"> Agosto
Ejecutado  %</t>
  </si>
  <si>
    <t xml:space="preserve"> Septiembre
Programado  %</t>
  </si>
  <si>
    <t xml:space="preserve"> Septiembre
Ejecutado  %</t>
  </si>
  <si>
    <t xml:space="preserve"> Octubre
Programado  %</t>
  </si>
  <si>
    <t xml:space="preserve"> Octubre
Ejecutado  %</t>
  </si>
  <si>
    <t xml:space="preserve"> Noviembre
Programado  %</t>
  </si>
  <si>
    <t xml:space="preserve"> Noviembre
Ejecutado  %</t>
  </si>
  <si>
    <t xml:space="preserve"> Diciembre
Programado  %</t>
  </si>
  <si>
    <t xml:space="preserve"> Diciembre
Ejecutado  %</t>
  </si>
  <si>
    <t>EJECUTADO ACUMULADO AÑO %</t>
  </si>
  <si>
    <t>PROGRAMADO AÑO %</t>
  </si>
  <si>
    <t>Plan Institucional de Archivos de la Entidad -PINAR</t>
  </si>
  <si>
    <t>Subdirección Administrativa y Financiera</t>
  </si>
  <si>
    <t>Gestión Documental</t>
  </si>
  <si>
    <t>Construir Bogotá - Región con gobierno abierto, transparente y ciudadanía consciente.</t>
  </si>
  <si>
    <t>Gestión Pública Efectiva</t>
  </si>
  <si>
    <t>509 - Fortalecer la gestión institucional y el modelo de gestión de la SDHT, CVP y UAESP .</t>
  </si>
  <si>
    <t>7628 - Fortalecimiento efectivo en la gestión institucional  Bogotá</t>
  </si>
  <si>
    <t>3- Establecer e implementar 1(Un) patrón de procesos y actividades que aumenten el  fortalecimiento organizacional de la unidad.</t>
  </si>
  <si>
    <t>Fortalecimiento institucional</t>
  </si>
  <si>
    <t>Implementar las políticas de gestión del Modelo Integrado de Planeación y Gestión - MIPG.</t>
  </si>
  <si>
    <t>Recursos del distrito</t>
  </si>
  <si>
    <t>Plan Anual de Adquisiciones</t>
  </si>
  <si>
    <t>Oficina Asesora de Planeación</t>
  </si>
  <si>
    <t>Todos</t>
  </si>
  <si>
    <t>N/A</t>
  </si>
  <si>
    <t xml:space="preserve">Plan Anual de provisión de vacantes y previsión de recursos </t>
  </si>
  <si>
    <t>Gestión del Talento humano</t>
  </si>
  <si>
    <t>Plan Estratégico de Talento Humano</t>
  </si>
  <si>
    <t>Plan Institucional de Capacitación</t>
  </si>
  <si>
    <t xml:space="preserve">Plan de bienestar social e incentivos </t>
  </si>
  <si>
    <t>Sistema de gestión y seguridad de salud en el trabajo</t>
  </si>
  <si>
    <t>Programa de transparencia y ética pública</t>
  </si>
  <si>
    <t>Direccionamiento estratégico</t>
  </si>
  <si>
    <t>14-Ejecutar el 100% de  los recursos destinados a obligaciones de hacer para el mejoramiento del estandar de calidad y continuidad del servicio público de aseo.</t>
  </si>
  <si>
    <t>Plan Estratégico de Tecnologías de la Información y las Comunicaciones</t>
  </si>
  <si>
    <t>Oficina Asesora de las Tecnologías y las Comunicaciones</t>
  </si>
  <si>
    <t>Gestión Tecnológica y de la Información</t>
  </si>
  <si>
    <t xml:space="preserve"> 2-Aumentar en al menos un 25% la capacidad en la arquitectura tecnológica, subsanando las necesidades que coadyuven a fortalecer y mantener la misma.</t>
  </si>
  <si>
    <t>Cumplir con las metas plan de desarrollo y metas proyectos de inversión que se encuentran relacionados en el Cuadro No. 2. Articulación UAESP – Plan de Desarrollo Distrital 2020 – 2024, donde se aborda en materia de inversión las problemáticas identificadas en este documento.</t>
  </si>
  <si>
    <t>Plan de Tratamiento de Riesgos de Seguridad y Privacidad</t>
  </si>
  <si>
    <t>Plan de Seguridad y Privacidad de la Información</t>
  </si>
  <si>
    <t>Plan Institucional de Gestión Ambiental- PIGA</t>
  </si>
  <si>
    <t>Cambiar nuestros hábitos de vida para reverdecer a Bogotá y adaptarnos y mitigar la crisis climática.</t>
  </si>
  <si>
    <t>Plan Integral de Movilidad Sostenible - PIMS</t>
  </si>
  <si>
    <t>Plan de acción de participación ciudadana</t>
  </si>
  <si>
    <t>Participación Ciudadana</t>
  </si>
  <si>
    <t>Hacer un nuevo contrato social con igualdad de oportunidades para la inclusión social, productiva y política</t>
  </si>
  <si>
    <t>Participación ciudadana</t>
  </si>
  <si>
    <t>Plan de Integridad</t>
  </si>
  <si>
    <t>Plan estratégico de comunicaciones</t>
  </si>
  <si>
    <t>Oficina asesora de Comunicaciones y relaciones interinstitucionales</t>
  </si>
  <si>
    <t>Gestión de las Comunicaciones</t>
  </si>
  <si>
    <t>Plan de Clima Laboral</t>
  </si>
  <si>
    <t>Sistema Integrado de Conservación Documental</t>
  </si>
  <si>
    <t>Plan anual de Auditorias</t>
  </si>
  <si>
    <t>Oficina de Control Interno</t>
  </si>
  <si>
    <t>Evaluación y Mejora</t>
  </si>
  <si>
    <t>Plan de mantenimiento de las sedes administrativas</t>
  </si>
  <si>
    <t>Gestión de Apoyo Logístico</t>
  </si>
  <si>
    <t xml:space="preserve">4-Realizar el 100% de los mantenimientos correctivos, preventivos, adecuaciones y reparaciones a que haya lugar para fortalecer la infraestructura física de las sedes administrativas de la UAESP </t>
  </si>
  <si>
    <t>Planes obligatorios por decreto 612 de 2018 y que se incluirán en el PAI</t>
  </si>
  <si>
    <t xml:space="preserve">Planes o sistemas que no se contemplan en el decreto 612 de 2018 </t>
  </si>
  <si>
    <t>PROCESOS</t>
  </si>
  <si>
    <t>5 - Otorgar 12.500 subvenciones y ayudas a la población vulnerable que cumplan los requisitos, para acceder a los servicios funerarios del Distrito.</t>
  </si>
  <si>
    <t>Recursos Administrados</t>
  </si>
  <si>
    <t xml:space="preserve">Gestión del Conocimiento y la Innovación </t>
  </si>
  <si>
    <t>Subsidios y Transferencias para la equidad</t>
  </si>
  <si>
    <t>278 - Aumentar en un 50 % la capacidad instalada de infraestructura en bóvedas, osarios y cenízaros (BOC) u otros equipamientos en los Cementerios Distritales, promoviendo su revitalización.</t>
  </si>
  <si>
    <t>7660 _ Mejoramiento Subenciones y ayudas para dar acceso a los servicios funerarios del distrito destinadas a la población en condición de vulnerabilidad  Bogotá</t>
  </si>
  <si>
    <t>Credito</t>
  </si>
  <si>
    <t>Provisión y mejoramiento de servicios públicos</t>
  </si>
  <si>
    <t>289 - Actualizar e implementar el Plan Integral de gestión de residuos sólidos PGIRS del Distrito.</t>
  </si>
  <si>
    <t>7644 - Ampliación Gestión para la planeación, ampliación y revitalización de los servicios funerarios prestados en los cementerios de propiedad del distrito capital  Bogotá</t>
  </si>
  <si>
    <t>Economía circular en el manejo integral de residuos</t>
  </si>
  <si>
    <t>Mejorar en 1% anual la calificación obtenida en el FURAG en el año inmediatamente anterior.</t>
  </si>
  <si>
    <t>Gestión de las comunicaciones</t>
  </si>
  <si>
    <t>Inspirar confianza y legitimidad para vivir sin miedo y ser epicentro de cultura ciudadana, paz y reconciliación.</t>
  </si>
  <si>
    <t>Ecoeficiencia, reciclaje, manejo de residuos e inclusión de la población recicladora</t>
  </si>
  <si>
    <t>291 - Formular e implementar 2 proyectos piloto de aprovechamiento de tratamiento de residuos con fines de valoración energética, En medio reductor o procesos biológicos que garanticen mínimo un 10 % de tratamiento de residuos no aprovechables.</t>
  </si>
  <si>
    <t>7569 - Transformación Gestión integral de residuos sólidos hacia una cultura de aprovechamiento y valorización de residuos en el distrito capital  Bogotá</t>
  </si>
  <si>
    <t xml:space="preserve"> 1-Otorgar 12.500 subvenciones o ayudas a la  población vulnerable que cumplan los requisitos, para acceder a los servicios funerarios del Distrito</t>
  </si>
  <si>
    <t>Cultura ciudadana</t>
  </si>
  <si>
    <t>Aprobación de la modificación del acuerdo 001 de 2012, por el cual se modifica la estructura organizacional de la UAESP, que contemple la generación de unas dependencias con unidades temáticas definidas; por ejemplo, la distinción entre los servicios funerarios y lo relacionado con la prestación del servicio de alumbrado público, la creación de una oficina de participación ciudadana y la revisión y actualización de las funciones de las dependencias; entre otros.</t>
  </si>
  <si>
    <t>Uso excedente financiero</t>
  </si>
  <si>
    <t>Gestión Disciplinaria Interna</t>
  </si>
  <si>
    <t>Espacio público más seguro y construido colectivamente</t>
  </si>
  <si>
    <t>292 - Formular e implementar un modelo de aprovechamiento de residuos para la ciudad, en el que se incluya aprovechamiento de orgánicos – plástico, fortalecimiento a la población recicladora; y supervisión y seguimiento a las ECAS.</t>
  </si>
  <si>
    <t>7652 - Fortalecimiento gestión para la eficiencia energética del servicio de alumbrado público  Bogotá</t>
  </si>
  <si>
    <t>1-Ampliación del 50% de la capacidad instalada de bóvedas, osarios y cenizarios en los cementerios distritales.</t>
  </si>
  <si>
    <t>Gestión de alumbrado público</t>
  </si>
  <si>
    <t>Re certificación de calidad por ente certificador.</t>
  </si>
  <si>
    <t>Otro</t>
  </si>
  <si>
    <t>Alumbrado Público</t>
  </si>
  <si>
    <t>293 - 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</si>
  <si>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2- Fortalecer 100% la gestión para realizar proyectos de revitalización, modernización, regularización, desarrollo, ampliación,  adecuación y/o restauración  de los servicios funerarios en los cementerios</t>
  </si>
  <si>
    <t>Gestión de servicios funerarios</t>
  </si>
  <si>
    <t>Servicios Funerarios</t>
  </si>
  <si>
    <t>294 - Gestión y recolección de los residuos mixtos en los puntos críticos de la ciudad.</t>
  </si>
  <si>
    <t>3-Mejorar 100% la interventoria y supervisión prestación del servicio funerario en los equipamientos del distrito</t>
  </si>
  <si>
    <t>Gestión Integral de Residuos</t>
  </si>
  <si>
    <t>295 - 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</si>
  <si>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</si>
  <si>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Gestión Financiera</t>
  </si>
  <si>
    <t>296 - Implementar un modelo eficiente y sostenible de gestión de los residuos de demolición y construcción en el Distrito Capital</t>
  </si>
  <si>
    <t>2-Hacer monitoreo, seguimiento y control  del 90% de toneladas en la disposición de residuos sólidos ordinarios.</t>
  </si>
  <si>
    <t>297 - 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</si>
  <si>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4-Implementar los 13 programas del PGIRS</t>
  </si>
  <si>
    <t>335 - Aumentar en un 25% la Modernización a Tecnología Led del parque lumínico distrital compuesto por un total de 356.000 luminarias</t>
  </si>
  <si>
    <t xml:space="preserve">20-Desarrollar 2 consultorías a nivel de factibilidad para el tratamiento y aprovechamiento de residuos </t>
  </si>
  <si>
    <t>Servicio al Ciudadano</t>
  </si>
  <si>
    <t xml:space="preserve">24-Implementar el 100% de la primera fase del modelo de aprovechamiento para la ciudad por flujo de residuos enmarcados a la política pública distrital para la gestión de residuos sólidos, priorizando orgánicos, plásticos y RCD. </t>
  </si>
  <si>
    <t xml:space="preserve">25-Contribuir al 100%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 </t>
  </si>
  <si>
    <t xml:space="preserve">26-Realizar el 100% del acompañamiento técnico, administrativo y social para fortalecer la operación y gestión de las ECA o bodegas apoyadas por la entidad a la población recicladora cumpliendo con la normatividad vigente </t>
  </si>
  <si>
    <t>Gestión de Asuntos Legales</t>
  </si>
  <si>
    <r>
      <t>13-Contratar el 100% del talento humano multidisciplinario para apoyo a la supervisión de la prestación de las actividades concesionadas mediante ASE y gestión de hospitalarios</t>
    </r>
    <r>
      <rPr>
        <b/>
        <sz val="10"/>
        <color theme="1"/>
        <rFont val="Arial"/>
        <family val="2"/>
      </rPr>
      <t xml:space="preserve"> </t>
    </r>
  </si>
  <si>
    <t>16-Remunerar el 100% de  la gestión integral de residuos sólidos no cubiertos en la tarifa del servicio público de aseo</t>
  </si>
  <si>
    <t xml:space="preserve">23-Ejecutar el 100% de los recursos destinados a la implementación de un modelo eficiente y sostenible de gestión de residuos. </t>
  </si>
  <si>
    <t xml:space="preserve">28-Implementación de una (1) estrategia de cultura ciudadana para la adecuada gestión de residuos sólidos. </t>
  </si>
  <si>
    <t xml:space="preserve"> 1-Fortalecer 100 % el seguimiento y control de la prestación del servicio de Alumbrado Público en el Distrito Capital.</t>
  </si>
  <si>
    <t xml:space="preserve"> 2-Fortalecer 100% la planeación, la gestión y la evaluación de la prestación del servicio de Alumbrado Público en el Distrito Capital, para su modernización</t>
  </si>
  <si>
    <t>OBJETIVO:</t>
  </si>
  <si>
    <t>Actividad principal</t>
  </si>
  <si>
    <t>Indicador</t>
  </si>
  <si>
    <t>Producto o entregable</t>
  </si>
  <si>
    <t>Total programado (porcentaje)</t>
  </si>
  <si>
    <t>Programación y seguimiento de actividades</t>
  </si>
  <si>
    <t>Relación de solicitud de  modificación</t>
  </si>
  <si>
    <t>Seguimiento Segunda Línea de Defensa</t>
  </si>
  <si>
    <t>Seguimiento Tercera Línea de Defensa</t>
  </si>
  <si>
    <t>Enero</t>
  </si>
  <si>
    <t>Febrero</t>
  </si>
  <si>
    <t>Marzo</t>
  </si>
  <si>
    <t>Abril</t>
  </si>
  <si>
    <t>Mayo</t>
  </si>
  <si>
    <t>Junio</t>
  </si>
  <si>
    <t>Julio</t>
  </si>
  <si>
    <t>Agosto</t>
  </si>
  <si>
    <t>Septiembre</t>
  </si>
  <si>
    <t>Octubre</t>
  </si>
  <si>
    <t>Noviembre</t>
  </si>
  <si>
    <t>Diciembre</t>
  </si>
  <si>
    <t>Ejecutado acumulado</t>
  </si>
  <si>
    <t>Ejecutado acumulado %</t>
  </si>
  <si>
    <t>Programado mes</t>
  </si>
  <si>
    <t>Programado mes %</t>
  </si>
  <si>
    <t xml:space="preserve">Ejecutado mes </t>
  </si>
  <si>
    <t>Ejecutado mes %</t>
  </si>
  <si>
    <t>Totales</t>
  </si>
  <si>
    <t>Subdirección u Oficina</t>
  </si>
  <si>
    <t>Versión PAA:</t>
  </si>
  <si>
    <t>Justificación de objetos no contratados o sobrecontratación
(Diligencia Subdirecciones y Oficinas)</t>
  </si>
  <si>
    <t xml:space="preserve">Dirección general </t>
  </si>
  <si>
    <t>*Matriz de seguimiento presupuestal
*Informe de certificados de recursos registrados (emitido por la SAF) 
*Plan anual de adquisiciones publicado en SECOP II</t>
  </si>
  <si>
    <t>Oficina Asesora de Comunicaciones y Relaciones Interinstitucionales</t>
  </si>
  <si>
    <t>Oficina de Control Disciplinario Interno</t>
  </si>
  <si>
    <t>Oficina de tecnologías de la Información y las Comunicaciones</t>
  </si>
  <si>
    <t>Subdirección de Aprovechamiento</t>
  </si>
  <si>
    <t>Subdirección de Asuntos Legales</t>
  </si>
  <si>
    <t>Subdirección de Disposición Final</t>
  </si>
  <si>
    <t>Subdirección de Servicios Funerarios y Alumbrado Público</t>
  </si>
  <si>
    <t>Subdirección Recolección, Barrido y Limpieza</t>
  </si>
  <si>
    <t>ODS</t>
  </si>
  <si>
    <t>6. Garantizar la disponibilidad y la gestión sostenible del agua y el saneamiento para todos</t>
  </si>
  <si>
    <t>11. Lograr que las ciudades y los asentamientos humanos sean inclusivos, seguros, resilientes y sostenibles</t>
  </si>
  <si>
    <t>12. Garantizar modalidades de consumo y producción sostenibles</t>
  </si>
  <si>
    <t>8. Promover el crecimiento económico sostenido, inclusivo y sostenible, el empleo pleno y productivo y el trabajo decente para todos</t>
  </si>
  <si>
    <t>1. Bogotá se siente segura</t>
  </si>
  <si>
    <t>4. Bogotá ordena su territorio y avanza en su acción climática</t>
  </si>
  <si>
    <t>5. Bogotá confía en su gobierno</t>
  </si>
  <si>
    <t>Objetivo estrategico PDD</t>
  </si>
  <si>
    <t>1.05. Espacio público seguro e inclusivo</t>
  </si>
  <si>
    <t>4.25. Aumento de la resiliencia al cambio climático y reduccion de la vulnerabilidad</t>
  </si>
  <si>
    <t>4.29. Servicios publicos inclusivos y sostenibles</t>
  </si>
  <si>
    <t>5.33. Fortalecimiento institucional para un gobierno confiable</t>
  </si>
  <si>
    <t>Programa PDD</t>
  </si>
  <si>
    <t>Metas PDD</t>
  </si>
  <si>
    <t>8211 Fortalecimiento de la operación y de la prestación del servicio de Alumbrado Público en Bogotá D.C.</t>
  </si>
  <si>
    <t>8215 Fortalecimiento de la actividad de aprovechamiento en Bogotá D.C.</t>
  </si>
  <si>
    <t>8218 Mejoramiento de la infraestructura y de los servicios de destino final en los cementerios públicos
distritales Bogotá D.C.</t>
  </si>
  <si>
    <t>8220 Implementación de un modelo de Gestión integral de residuos como garantía de saneamiento básico bajo un enfoque de economía circular Bogotá D.C.</t>
  </si>
  <si>
    <t>8228 Fortalecimiento de los procesos de planificación y gestión de la UAESP Bogotá D.C.</t>
  </si>
  <si>
    <t>8236 Implementación de estrategias integrales para la gestión de residuos sólidos de puntos críticos y de arrojo clandestino</t>
  </si>
  <si>
    <t>8237 Implementación y transformación del Relleno Sanitario Doña Juana hacia un parque Tecnológico en
manejo de residuos, Bogotá D.C.</t>
  </si>
  <si>
    <t>Proyecto inversión</t>
  </si>
  <si>
    <t>Meta PI</t>
  </si>
  <si>
    <t>1- Implementar el 100% de las acciones orientadas al mejoramiento y modernización en la prestación del servicio de alumbrado público.</t>
  </si>
  <si>
    <t>1- Validar y depurar mediante 1 proceso de verificación, los registros de las bases de datos del RUOR, RURO y RUCA.</t>
  </si>
  <si>
    <t>2- Implementar el 100% de las acciones de formación para la población recicladora de oficio</t>
  </si>
  <si>
    <t>3- Realizar el 100% de la supervisión del servicio de aprovechamiento y el acompañamiento en territorio a las organizaciones de recicladores en Bogotá</t>
  </si>
  <si>
    <t>4- Implementar el 100% de las acciones orientadas al fortalecimiento de la actividad del reciclaje, las organizaciones, los recicladores de oficio y población carretera</t>
  </si>
  <si>
    <t>1- Aumentar 7.279 espacios la capacidad instalada y disponible de bóvedas, osarios y cenízaros de los cementerios distritales</t>
  </si>
  <si>
    <t>1- Implementar el 100% acciones orientas al mejoramiento en la prestación del servicio en los cementerios distritales</t>
  </si>
  <si>
    <t>1- Elaborar el 100% de los estudios técnicos necesarios para diseñar un esquema integral de prestación del servicio público de aseo garantizando áreas limpias, rutas selectivas de recolección y valorización.</t>
  </si>
  <si>
    <t>2- Hacer el 100% del seguimiento al esquema de prestación del servicio público de aseo.</t>
  </si>
  <si>
    <t>3- Actualizar 1 Plan de Gestión Integral de residuos sólidos y garantizar su seguimiento permanente.</t>
  </si>
  <si>
    <t>4- Implementar el 100% de las acciones tendientes a garantizar la calidad del servicio de aseo.</t>
  </si>
  <si>
    <t>1- Fortalecimiento del 100% de los procesos estratégicos con actividades priorizadas y efectivas.</t>
  </si>
  <si>
    <t>2- Fortalecimiento del 100% de los procesos de apoyo con actividades priorizadas y efectivas.</t>
  </si>
  <si>
    <t>3- Fortalecimiento del 100% del proceso de evaluacion con actividades priorizadas y efectivas.</t>
  </si>
  <si>
    <t>1- Implementar el 100% de las alternativas viabilizadas de control y eliminación de puntos críticos de arrojo clandestino.</t>
  </si>
  <si>
    <t xml:space="preserve">2- Diseñar e implementar cuatro (4) estrategia de información, comunicación y educación en cultura ciudadana en aseo. </t>
  </si>
  <si>
    <t>3- Atender el 100% de los puntos críticos y  arrojo clandestino en el Distrito Capital.</t>
  </si>
  <si>
    <t>4- Procesar o Disponer el 100% de los  residuos recolectados en los puntos críticos
y arrojo clandestino.</t>
  </si>
  <si>
    <t>1- Aumentar un 20% los residuos valorizados, equivalente a 1190 Toneladas de residuos tratados / día</t>
  </si>
  <si>
    <t>2- Implementar 1 plan de gestión social incluido en la licencia ambiental del Predio Doña Juana</t>
  </si>
  <si>
    <t>3- Ejecutar el 100% del plan de manejo ambiental</t>
  </si>
  <si>
    <t>COMPONENTE</t>
  </si>
  <si>
    <t>Subcomponente / procesos</t>
  </si>
  <si>
    <t>#</t>
  </si>
  <si>
    <t>Actividades</t>
  </si>
  <si>
    <t>Meta producto</t>
  </si>
  <si>
    <t>Responsable</t>
  </si>
  <si>
    <t>Fecha
programada</t>
  </si>
  <si>
    <t>TOTAL
PROGRAMADO</t>
  </si>
  <si>
    <t>TOTAL
PROGRAMADO
%</t>
  </si>
  <si>
    <t>TOTAL EJECUTADO</t>
  </si>
  <si>
    <t>TOTAL EJECUTADO
%</t>
  </si>
  <si>
    <t>Descripción del avance</t>
  </si>
  <si>
    <t>Componente 1: MECANISMOS PARA LA TRANSPARENCIA Y ACCESO A LA INFORMACIÓN</t>
  </si>
  <si>
    <t>Lineamiento de transparencia activa.</t>
  </si>
  <si>
    <t>Lineamientos de transparencia pasiva.</t>
  </si>
  <si>
    <t>Elaboración de instrumentos de gestión de información.</t>
  </si>
  <si>
    <t>Criterio diferencial de accesibilidad.</t>
  </si>
  <si>
    <t>Monitoreo de Acceso a la Información Pública.</t>
  </si>
  <si>
    <t>Componente 2: RENDICIÓN DE CUENTAS</t>
  </si>
  <si>
    <t>Información de calidad y en lenguaje comprensible.</t>
  </si>
  <si>
    <t>Diálogo de doble vía con la ciudadanía y sus organizaciones.</t>
  </si>
  <si>
    <t>Responsabilidad en la cultura de la rendición y petición de cuentas</t>
  </si>
  <si>
    <t>Evaluación y retroalimentación a la gestión institucional</t>
  </si>
  <si>
    <t>Rendición de cuentas focalizada</t>
  </si>
  <si>
    <t>Articulación Institucional a los Nodos de Rendición de Cuentas</t>
  </si>
  <si>
    <t>Componente 3: MECANISMOS PARA MEJORAR LA ATENCIÓN AL CIUDADANO</t>
  </si>
  <si>
    <t>Estructura administrativa y Direccionamiento estratégico</t>
  </si>
  <si>
    <t>Fortalecimiento de los canales de atención</t>
  </si>
  <si>
    <t>Talento Humano</t>
  </si>
  <si>
    <t>Normativo y procedimental</t>
  </si>
  <si>
    <t>Relacionamiento con el ciudadano</t>
  </si>
  <si>
    <t>Análisis de la información de las denuncia de corrupción (enfoque de género)</t>
  </si>
  <si>
    <t>Componente 4: RACIONALIZACIÓN DE TRÁMITES</t>
  </si>
  <si>
    <t>Racionalización de Trámites</t>
  </si>
  <si>
    <t>Consulta Ciudadana para la mejora de experiencias de los usuarios</t>
  </si>
  <si>
    <t>Componente 5: APERTURA DE INFORMACIÓN Y DATOS ABIERTOS</t>
  </si>
  <si>
    <t>Apertura de datos para los ciudadanos y grupos de interés</t>
  </si>
  <si>
    <t>Entrega de información en lenguaje sencillo que de cuenta de la gestión institucional.</t>
  </si>
  <si>
    <t>Apertura de la información presupuestal institucional y de resultados.</t>
  </si>
  <si>
    <t>Estandarización de datos abiertos para intercambio de información.</t>
  </si>
  <si>
    <t>Componente 6: PARTICIPACIÓN E INNOVACIÓN EN LA GESTIÓN PÚBLICA</t>
  </si>
  <si>
    <t>Ciudadanía en la toma de decisiones públicas</t>
  </si>
  <si>
    <t>Iniciativas de innovación por articulación institucional</t>
  </si>
  <si>
    <t>Redes de innovación pública</t>
  </si>
  <si>
    <t>Componente 7: PROMOCIÓN DE LA INTEGRIDAD Y LA ÉTICA PÚBLICA</t>
  </si>
  <si>
    <t>Programas Gestión de Integridad</t>
  </si>
  <si>
    <t>Promoción de la integridad en las instituciones y grupos de interés</t>
  </si>
  <si>
    <t>Participación en las estrategias distritales de Integridad</t>
  </si>
  <si>
    <t>Gestión preventiva de conflicto de interés</t>
  </si>
  <si>
    <t>Gestión prácticas Antisoborno, Antifraude</t>
  </si>
  <si>
    <t>Componente 8: GESTIÓN DE RIESGOS DE CORRUPCIÓN - MAPAS DE RIESGO</t>
  </si>
  <si>
    <t>Política de Administración de Riesgos</t>
  </si>
  <si>
    <t>Construcción del mapa de riesgo anticorrupción</t>
  </si>
  <si>
    <t>Consulta y divulgación</t>
  </si>
  <si>
    <t>Monitoreo, revisión y seguimiento</t>
  </si>
  <si>
    <t>Componente 9: MEDIDAS DE DEBIDA DILIGENCIA Y PREVENCIÓN DE LAVADO DE ACTIVOS</t>
  </si>
  <si>
    <t>Adecuación institucional para cumplir con la debida diligencia</t>
  </si>
  <si>
    <t>Construcción del plan de trabajo para adaptar y/o desarrollar la debida diligencia</t>
  </si>
  <si>
    <t>Gestión de la debida diligencia</t>
  </si>
  <si>
    <t>ODS APLICABLE</t>
  </si>
  <si>
    <t>OBJETIVO PLAN DE DESARROLLO</t>
  </si>
  <si>
    <t>PROGRAMA  PLAN DE DESARROLLO</t>
  </si>
  <si>
    <t>OBJETIVO ESTRATÉGICO</t>
  </si>
  <si>
    <t>Presupuesto asignado</t>
  </si>
  <si>
    <t>Análisis cualitativo (Logros, dificultades y avance del presupuesto)</t>
  </si>
  <si>
    <t>Total objetos incluidos en el PAA
(diligencia OAP)</t>
  </si>
  <si>
    <t>Presupuesto programado PAA</t>
  </si>
  <si>
    <t>FEBRERO</t>
  </si>
  <si>
    <t>Justificación de objetos no contratados o
sobrecontratación (solución cuando aplique)
(Diligencia Subdirecciones y Oficinas)</t>
  </si>
  <si>
    <t xml:space="preserve">Justificación de modificaciones al PAA
(Diligencia Subdirecciones y Oficinas)
</t>
  </si>
  <si>
    <t>Justificación de modificaciones al PAA
(Diligencia Subdirecciones y Oficinas)</t>
  </si>
  <si>
    <t>Objetos programados</t>
  </si>
  <si>
    <t>Objetos contratado</t>
  </si>
  <si>
    <t>Objetos programados acumulado</t>
  </si>
  <si>
    <t>Objetos contratados acumulados</t>
  </si>
  <si>
    <t>Cantidad</t>
  </si>
  <si>
    <t>% de ejecución (cantidad)</t>
  </si>
  <si>
    <t>Presupuesto contratado PAA</t>
  </si>
  <si>
    <t>% de ejecución (presupuesto contatado)</t>
  </si>
  <si>
    <t xml:space="preserve">Cantidad </t>
  </si>
  <si>
    <r>
      <rPr>
        <b/>
        <sz val="11"/>
        <color theme="1"/>
        <rFont val="Arial"/>
        <family val="2"/>
      </rPr>
      <t>PROGRAMA DE TRANSPARENCIA Y ÉTICA PÚBLICA</t>
    </r>
    <r>
      <rPr>
        <sz val="11"/>
        <color theme="1"/>
        <rFont val="Arial"/>
        <family val="2"/>
      </rPr>
      <t xml:space="preserve">
</t>
    </r>
  </si>
  <si>
    <t>Nivel de cumplimiento</t>
  </si>
  <si>
    <t>1971 Realizar el 100% de las actividades para garantizar la prestación, modernización y actualización del servicio de alumbrado público</t>
  </si>
  <si>
    <t xml:space="preserve">2178  Desarrollar 100 capacitaciones de emprendimiento y economía circular, en coordinación con la UAESP, dirigidas a la población recicladora en aras de incentivar el desarrollo económico, la productividad, la inclusión al empleo formal y el adecuado uso del espacio público, en cumplimiento con lo dispuesto en el decreto 203 de 2022.
Para el cumplimiento de esta meta la UAESP deberá caracterizar el 70% de la población recicladora </t>
  </si>
  <si>
    <t>2179  Desarrollar un proceso de verificación de las organizaciones de recicladores de oficio que ingresaron al RUOR de la UAESP en el periodo 2019 al 2024 para validar su condición de recicladores vulnerables sujetos a acciones afirmativas, de acuerdo con el marco jurídico establecido</t>
  </si>
  <si>
    <t>2182  Impactar el 100% de las organizaciones de recicladores con capacitaciones sobre el código Nacional de Seguridad y Convivencia Ciudadana, que los capacite a sus miembros sobre los comportamientos contrarios relacionados con el reciclaje y manejo de residuos sólidos, y las garantías procesales que tienen en los procesos adelantados por autoridades de policía.</t>
  </si>
  <si>
    <t>2187  Implementar un proyecto de tratamiento, aprovechamiento y valorización de residuos solidos que genere subproductos de energias limpias.</t>
  </si>
  <si>
    <t>2193 Mantener el 100%   de la disposición final de los  residuos sólidos que ingresan al Parque de Innovación Doña Juana PIDJ.</t>
  </si>
  <si>
    <t xml:space="preserve">2195 Realizar el acompañamiento al 100% de las organizaciones de recicladores que lo requieran y cumplan con la normativa vigente para promover su fortalecimiento.  </t>
  </si>
  <si>
    <t>2185  Implementar un modelo de gestión integral de residuos sólidos en la prestación del servicio público de aseo que privilegie la economía circular.</t>
  </si>
  <si>
    <t>2244  Aumentar en 7.279 espacios la capacidad y la disponibilidad de las Bóvedas Osarios y Cenizarios -BOC de los cementerios propiedad del Distrito para garantizar la prestación del servicio.</t>
  </si>
  <si>
    <t>2252  Realizar el 100% de las intervenciones menores  priorizadas en el Cementerio Central.</t>
  </si>
  <si>
    <t>2292 Fortalecer el 100% de la capacidad de gestión de las entidades del Sector Hábitat que promueva la innovación gubernamental la eficiencia administrativa y operativa como generadores de confianza ciudadana (Secretaría de Hábitat CVP Renobo UAESP)</t>
  </si>
  <si>
    <t>1972  Reducir 100 puntos de arrojo clandestino de residuos sólidos, pasando de 700 a 600 puntos</t>
  </si>
  <si>
    <t xml:space="preserve">Evidencias  </t>
  </si>
  <si>
    <t>ENERO</t>
  </si>
  <si>
    <t>MARZO</t>
  </si>
  <si>
    <t>ABRIL</t>
  </si>
  <si>
    <t>MAYO</t>
  </si>
  <si>
    <t>JUNIO</t>
  </si>
  <si>
    <t>JULIO</t>
  </si>
  <si>
    <t>AGOSTO</t>
  </si>
  <si>
    <t>SEPTIEMBRE</t>
  </si>
  <si>
    <t>OCTUBRE</t>
  </si>
  <si>
    <t>NOVIEMBRE</t>
  </si>
  <si>
    <t>DICIEMBRE</t>
  </si>
  <si>
    <t xml:space="preserve">FRECUENCIA DE ACTIVIDAD </t>
  </si>
  <si>
    <t>Responsables</t>
  </si>
  <si>
    <t>% PROGRAMADO</t>
  </si>
  <si>
    <t xml:space="preserve">% EJECUCIÓN </t>
  </si>
  <si>
    <t xml:space="preserve">PRIMER TRIMESTRE </t>
  </si>
  <si>
    <t xml:space="preserve">SEGUNDO TRIMESTRE </t>
  </si>
  <si>
    <t xml:space="preserve">TERCER TRIMESTRE </t>
  </si>
  <si>
    <t xml:space="preserve">CUARTO TRIMESTRE  </t>
  </si>
  <si>
    <t>EJECUCIÓN ACUMULADA</t>
  </si>
  <si>
    <t xml:space="preserve">Nivel de cumplimiento </t>
  </si>
  <si>
    <t>Intervalo de cumplimiento (%)</t>
  </si>
  <si>
    <t>Nivel de desempeño</t>
  </si>
  <si>
    <t>Descripción</t>
  </si>
  <si>
    <t>0% - 39%</t>
  </si>
  <si>
    <t>Crítico</t>
  </si>
  <si>
    <t>Cumplimiento muy bajo, reflejando una desviación importante respecto al objetivo. Este nivel de desempeño indica problemas significativos que requieren atención y acciones correctivas urgentes para evitar un impacto negativo en los resultados generales del objetivo o la actividad.</t>
  </si>
  <si>
    <t>40% - 59%</t>
  </si>
  <si>
    <t>Bajo</t>
  </si>
  <si>
    <t>Avance insuficiente hacia el cumplimiento de la meta. Este nivel sugiere que, aunque se ha realizado algún progreso, existen deficiencias considerables en el desempeño. Es necesario realizar ajustes importantes en las estrategias o recursos para mejorar el avance y asegurar un mejor rendimiento.</t>
  </si>
  <si>
    <t>60% - 79%</t>
  </si>
  <si>
    <t>Moderado</t>
  </si>
  <si>
    <t>Cumplimiento moderado, con un progreso adecuado hacia la meta. Aunque el desempeño está en camino, este nivel muestra que se necesita optimizar procesos o implementar mejoras para asegurar que la actividad o proyecto alcance el nivel satisfactorio en un plazo razonable.</t>
  </si>
  <si>
    <t>80% - 99%</t>
  </si>
  <si>
    <t>Satisfactorio</t>
  </si>
  <si>
    <t>Cumplimiento cercano al óptimo. Este nivel indica que el avance es satisfactorio y se encuentra alineado con los objetivos planteados. Aunque quedan ajustes menores por realizar, el desempeño en este rango sugiere que la meta se cumplirá en su totalidad con poco esfuerzo adicional.</t>
  </si>
  <si>
    <t>Óptimo</t>
  </si>
  <si>
    <t>Cumplimiento total de la meta, reflejando un desempeño ideal. En este nivel se considera que la actividad o proyecto ha alcanzado los resultados esperados de manera efectiva y eficiente, cumpliendo completamente con los estándares y objetivos planteados sin necesidad de ajustes adicionales.</t>
  </si>
  <si>
    <t xml:space="preserve">RUTA O DIMENSIONES </t>
  </si>
  <si>
    <t>EJES TEMÁTICOS</t>
  </si>
  <si>
    <t>Plan Anual de provisión de vacantes y previsión de recursos -PAVRS</t>
  </si>
  <si>
    <t>Plan Estratégico de Tecnologías de la Información y las Comunicaciones - PETI</t>
  </si>
  <si>
    <t>Plan de Tratamiento de Riesgos de Seguridad y Privacidad - PTRSP</t>
  </si>
  <si>
    <t>Plan de Seguridad y Privacidad de la Información - PSPI</t>
  </si>
  <si>
    <t>Plan de acción de participación ciudadana - PAPC</t>
  </si>
  <si>
    <t>Informe de verificación</t>
  </si>
  <si>
    <t>Informe institucional</t>
  </si>
  <si>
    <t>Informe huella de carbono</t>
  </si>
  <si>
    <t>informe de elementos plasticos de un solo uso</t>
  </si>
  <si>
    <t>Reporte IDEAM</t>
  </si>
  <si>
    <t>Seguimientos realizados/seguimientos programados*100</t>
  </si>
  <si>
    <t>Informe anual reportado en la herramienta STORM</t>
  </si>
  <si>
    <t xml:space="preserve">Informe Plan de acción  PIGA </t>
  </si>
  <si>
    <t>Informe anual reportado en la  herramienta STORM</t>
  </si>
  <si>
    <t>Informe anual reportado en la herramienta IDEAM</t>
  </si>
  <si>
    <t>Informe Plan Integral de Movilidad Sostenible - PIMS</t>
  </si>
  <si>
    <t xml:space="preserve"> Plan Institucional de Gestión Ambiental- PIGA Anual formulado
Acta de aprobación del mesa tecnica ambiental y CIGD y certificado de reporte en la herramienta STORM</t>
  </si>
  <si>
    <t xml:space="preserve">Realizar la formulación del plan de acción del Plan Institucional de Gestión Ambiental- PIGA Anual, gestionar la aprobación ante el CIGD y realizar el reporte ante la Secretaría de Ambiente </t>
  </si>
  <si>
    <t>Actas y matriz de seguimiento al cumplimiento de las actividades del plan de acción.  Link para consulta de evidencias</t>
  </si>
  <si>
    <t>Elaborar informe anual de gestión del Plan Institucional de Gestión Ambiental - PIGA</t>
  </si>
  <si>
    <t>Informe (formulario electrónico) y cerificado del reporte en la herramienta STORM</t>
  </si>
  <si>
    <t>Informe anual de gestión del PIGA</t>
  </si>
  <si>
    <t xml:space="preserve">Informe de gestión anual PIGA	</t>
  </si>
  <si>
    <t>Certificado generado por el IDEAM</t>
  </si>
  <si>
    <t>Reporte anual de Residuos peligroso - RESPEL ante el IDEAM, generados por la entidad</t>
  </si>
  <si>
    <t>Reporte anual RESPEL</t>
  </si>
  <si>
    <t>Actualización anual del plan de gestión de residuos peligrosos RESPEL de la entidad</t>
  </si>
  <si>
    <t>Documento plan de gestión de residuos peligrosos RESPEL</t>
  </si>
  <si>
    <t>Documento RESPEL instituional actualizado</t>
  </si>
  <si>
    <t>Elaboración informe anual de huella de carbono requerido por la Secretaría Distrital de Ambiente</t>
  </si>
  <si>
    <t>Elaboración informe elementos plásticos de un solo uso requerido por la Secretaría Distrital de Ambiente</t>
  </si>
  <si>
    <t>Informe institucional huella de carbono</t>
  </si>
  <si>
    <t xml:space="preserve"> Informe elementos plásticos de un solo uso</t>
  </si>
  <si>
    <t>Informe, formulario electrónico y cerificado del reporte en la herramienta STORM</t>
  </si>
  <si>
    <t xml:space="preserve">Informe (formulario electrónico) y cerificado del reporte en la herramienta STORM.
</t>
  </si>
  <si>
    <t>Informe semestral</t>
  </si>
  <si>
    <t>Informe de consumos de agua, energía y gas</t>
  </si>
  <si>
    <t xml:space="preserve">Elaboración informe semestral de consumos de agua, energía y gas de la entidad. </t>
  </si>
  <si>
    <t>Efectuar el segumiento a la ejecución del plan de acción del Plan Integral de Movilidad Sostenible - PIMS</t>
  </si>
  <si>
    <t>Realizar la formulación del plan de acción del Plan Integral de Movilidad Sostenible - PIMS, gestionar la aprobación ante la Secretaría Distrital de Movilidad</t>
  </si>
  <si>
    <t>Elaborar informe anual de gestión del Plan Integral de Movilidad Sostenible - PIMS</t>
  </si>
  <si>
    <t xml:space="preserve"> Plan PIMS formulado.
Comunicación de aprobación del plan por parte de la Secretaría de Movilidad</t>
  </si>
  <si>
    <t>Informe anual del PIMS. Correo entrega del informe a la Secretaría de Movilidad</t>
  </si>
  <si>
    <t>1. Fortalecimiento de los procesos de planificación y gestión de la UAESP</t>
  </si>
  <si>
    <t>1.4. Garantizar el cumplimiento de los objetivos de la Unidad con estándares de calidad, y con enfoque al cliente basado en riesgos</t>
  </si>
  <si>
    <t>Equipo PIGA</t>
  </si>
  <si>
    <t>Equipo PIMS</t>
  </si>
  <si>
    <t>No se tiene presupuesto asignado</t>
  </si>
  <si>
    <t>Elaborar informe de seguimiento al Plan de acción PIGA requerido por la Secretaría Distrital de Ambiente (formulario electronico excel)</t>
  </si>
  <si>
    <t>Elaborar el informe de verificación requerido por la Secretaría Distrital de Ambiente (formulario electrónico en excel)</t>
  </si>
  <si>
    <t>Elaborar informe institucional requerido por la Secretaría Distrital de Ambiente (formulario electrónico en excel)</t>
  </si>
  <si>
    <t>Efectuar el segumiento a la ejecución del plan de acción del Plan Institucional de Gestión Ambiental- PIGA</t>
  </si>
  <si>
    <t>Ejecutado</t>
  </si>
  <si>
    <t xml:space="preserve">Participación ciudadana: </t>
  </si>
  <si>
    <t>4.1. Adoptar e implementar el Modelo Distrital de Relacionamiento Integral con la Ciudadanía, para articular las acciones en cumplimiento de los lineamientos y normatividad de las políticas de gestión y desempeño que inciden en la relación con la ciudadanía; con el fin de fortalecer la toma de decisiones y el trabajo conjunto.</t>
  </si>
  <si>
    <t>Formular el modelo de relacionamiento con la ciudadanía</t>
  </si>
  <si>
    <t xml:space="preserve">No se tiene rubro establecido para la actividad </t>
  </si>
  <si>
    <t>Documento de modelo de relacionamiento con la ciudadanía</t>
  </si>
  <si>
    <t>Documento modelo de relacionamiento formulado</t>
  </si>
  <si>
    <t>Desarrollar escenarios para el intercambio de experiencias existosas en el marco de la participación ciudadana, gestión y control social</t>
  </si>
  <si>
    <t xml:space="preserve">Escenarios desarrollados=
N°escenarios ejecutados / N° toral de escenarios propuestos </t>
  </si>
  <si>
    <t>Actas de participación, listados de asistencias</t>
  </si>
  <si>
    <t>2293 Fortalecer el 100% de la capacidad de gestión de las entidades del Sector Hábitat que promueva la innovación gubernamental la eficiencia administrativa y operativa como generadores de confianza ciudadana (Secretaría de Hábitat CVP Renobo UAESP)</t>
  </si>
  <si>
    <t>8229 Fortalecimiento de los procesos de planificación y gestión de la UAESP Bogotá D.C.</t>
  </si>
  <si>
    <t>4.2. Fortalecer la participación ciudadana a través de la rendición de cuentas, garantizando la transparencia en la gestión de la entidad, mediante procesos claros y accesibles, que garanticen el acceso a la información pública y promuevan la confianza ciudadana en la administración de recursos y la toma de decisiones.</t>
  </si>
  <si>
    <t xml:space="preserve">Implementar actividades dentro de la campaña de publicitaria, previo a la rendición de cuentas para incrementar el número de participantes </t>
  </si>
  <si>
    <t xml:space="preserve">Actividades implementadas dentro de la campaña publicitaria =
N° actividades publicitarias ejecutadas / actividades planificadas </t>
  </si>
  <si>
    <t>Pieza publicitaria, videos</t>
  </si>
  <si>
    <t xml:space="preserve">cumplimiento en la ejecución del plan estrategico de comunicaciones </t>
  </si>
  <si>
    <t>OACRI</t>
  </si>
  <si>
    <t xml:space="preserve">No se cuenta con presupuesto asignado </t>
  </si>
  <si>
    <t>Acciones ejecutadas en el plan de comunicaciones / Acciones programdas en el plan de comunicaciones * 100</t>
  </si>
  <si>
    <t>Acta de comite primario
* acta de  consejo de redacción
*Matriz de balance de seguimiento de acciones periodisticas
*Informe de piezas internas 
*Informe de piezas externas"</t>
  </si>
  <si>
    <t>Realizar seguimiento  de impactos en medios de comunicación externos, categorizando los contenidos generados</t>
  </si>
  <si>
    <t xml:space="preserve">N° de informes entregados / N° informes planeados </t>
  </si>
  <si>
    <t xml:space="preserve">Informe mensual de monitoreo de medios </t>
  </si>
  <si>
    <t>Total</t>
  </si>
  <si>
    <t xml:space="preserve">Total </t>
  </si>
  <si>
    <t>1.1. Diseñar e implementar un sistema de información integral que permita el cargue permanente y consulta de los datos actualizados que genere la UAESP para los procesos priorizados.</t>
  </si>
  <si>
    <t>OTIC</t>
  </si>
  <si>
    <t xml:space="preserve">Documento aprobado / Documento actualizado </t>
  </si>
  <si>
    <t xml:space="preserve">Indicador /indice </t>
  </si>
  <si>
    <t>1.1</t>
  </si>
  <si>
    <t>Publicación de información del micrositio de transparencia.</t>
  </si>
  <si>
    <t>4 reportes de publicación.</t>
  </si>
  <si>
    <t>Gestión de la Tecnología y la Información</t>
  </si>
  <si>
    <t>1.2</t>
  </si>
  <si>
    <t>Publicación de información contractual</t>
  </si>
  <si>
    <t>12 publicaciones de relación de contratación suscrita en el periodo.</t>
  </si>
  <si>
    <t>1.3</t>
  </si>
  <si>
    <t>Realizar revisión y actualización de la información publicada en el SUIT</t>
  </si>
  <si>
    <t>1 reporte de actualización.</t>
  </si>
  <si>
    <t>Direccionamiento Estratégico</t>
  </si>
  <si>
    <t>2.1</t>
  </si>
  <si>
    <t>Elaborar y publicar informes de seguimiento sobre solicitudes de información pública recibidas en la Unidad.</t>
  </si>
  <si>
    <t>12 informes solicitud acceso a la información.</t>
  </si>
  <si>
    <t>2.2</t>
  </si>
  <si>
    <t>Identificar la necesidades de información que requiere conocer la ciudadanía frente a los servicios  que garantiza la Unidad.</t>
  </si>
  <si>
    <t>4 Informe de los resultados de las encuestas.</t>
  </si>
  <si>
    <t>2.3</t>
  </si>
  <si>
    <t>Socializar el rol del defensor ciudadano.</t>
  </si>
  <si>
    <t>2 campañas de divulgación de rol de defensor ciudadano</t>
  </si>
  <si>
    <t>2.4</t>
  </si>
  <si>
    <t>Alianza institucional para la socialización de la gestión y servicios.</t>
  </si>
  <si>
    <t xml:space="preserve">1 informe sobre las alianza que desarrolle la oficina </t>
  </si>
  <si>
    <t xml:space="preserve"> 31/12/25</t>
  </si>
  <si>
    <t>3.1</t>
  </si>
  <si>
    <t>Revisar y actualizar el registro de activos de información e índice de información clasificada y reservada.</t>
  </si>
  <si>
    <t>1 documento actualizado y publicado.</t>
  </si>
  <si>
    <t>3.2</t>
  </si>
  <si>
    <t>Actualizar el Esquema de Publicación de Información de la UAESP.</t>
  </si>
  <si>
    <t>4.1</t>
  </si>
  <si>
    <t>Implementar los criterios de accesibilidad en la página web de la Unidad, establecidos por la Política de Gobierno Digital del Ministerio TIC.</t>
  </si>
  <si>
    <t>2 reportes de criterios de accesibilidad en la página web implementados</t>
  </si>
  <si>
    <t>4.2</t>
  </si>
  <si>
    <t>Implementar los criterios de accesibilidad en el material audiovisual de la entidad</t>
  </si>
  <si>
    <t>2 reportes de criterios de accesibilidad en el desarrollo del material audiovisual</t>
  </si>
  <si>
    <t>5.1</t>
  </si>
  <si>
    <t>Monitoreo de publicaciones en medios de comunicación externa.</t>
  </si>
  <si>
    <t>4 reportes monitoreo de medios de comunicación externos</t>
  </si>
  <si>
    <t>5.2</t>
  </si>
  <si>
    <t>Seguimiento oportuno a la publicación de información en el botón transparencia, participa y atención al ciudadano.</t>
  </si>
  <si>
    <t>4 actas mesa técnica de transparencia</t>
  </si>
  <si>
    <t>5.3</t>
  </si>
  <si>
    <t>Monitoreo a la gestión de PQRS</t>
  </si>
  <si>
    <t>2 informes   de seguimiento a la oportuna respuesta de los PQRS.</t>
  </si>
  <si>
    <t>Gestión de Evaluación y Mejora</t>
  </si>
  <si>
    <t>5.4</t>
  </si>
  <si>
    <t>Realizar seguimiento al cumplimiento de la ley de transparencia.</t>
  </si>
  <si>
    <t>4 informes de seguimiento.</t>
  </si>
  <si>
    <t>Espacios de diálogo con información de calidad y en lenguaje comprensible.</t>
  </si>
  <si>
    <t>6 Metodologías por cada espacio de rendición de cuentas</t>
  </si>
  <si>
    <t>Desarrollo de los espacios de diálogo</t>
  </si>
  <si>
    <t>6 informes de rendición de cuentas</t>
  </si>
  <si>
    <t>Realizar sensibilización, capacitación o talleres con relación a temas de PC, REDEC y enfoques diferenciales a los colaboradores.</t>
  </si>
  <si>
    <t>1 reporte de capacitación (asistencia, video, memorias)</t>
  </si>
  <si>
    <t>Socializar los avances de la gestión de la entidad por medio de las TIC</t>
  </si>
  <si>
    <t>2 informes de campañas de socialización de la gestión de la entidad.</t>
  </si>
  <si>
    <t>Evaluar los espacios de rendición de cuentas hacia los grupos de interés.</t>
  </si>
  <si>
    <t>1 Informe de evaluación de los espacios</t>
  </si>
  <si>
    <t>Realizar consulta para recibir la retroalimentación de la gestión institucional con los grupos de interés.</t>
  </si>
  <si>
    <t>1 Informe de evaluación de la gestión.</t>
  </si>
  <si>
    <t>Establecer en la estrategia los grupos focalizados a quienes se dirige la rendición de cuentas.</t>
  </si>
  <si>
    <t>1 estrategia de rendición de cuentas aprobada y publicada</t>
  </si>
  <si>
    <t>6.1</t>
  </si>
  <si>
    <t>Articulación del nodo sectorial del Hábitat de rendición de cuentas.</t>
  </si>
  <si>
    <t>1 informe de participación en el nodo de rendición de cuentas.</t>
  </si>
  <si>
    <t>Medir la calidad del servicio prestado a través de los diferentes canales de atención.</t>
  </si>
  <si>
    <t>2 evaluaciones a través del mecanismo del cliente incógnito.</t>
  </si>
  <si>
    <t>Realizar  actividades de divulgación de los canales de atención, trámites y servicios de la entidad a los grupos de interés.</t>
  </si>
  <si>
    <t>2 campañas de divulgación de trámites y servicios.</t>
  </si>
  <si>
    <t>Fortalecer y sistematizar los canales de atención al ciudadano.</t>
  </si>
  <si>
    <t>Sistema de asignación de turnos y agendamiento de citas.</t>
  </si>
  <si>
    <t>Fortalecer el conocimiento de los trámites y servicios que presta la entidad en el personal vinculado al proceso de servicio al ciudadano.</t>
  </si>
  <si>
    <t>4 capacitaciones</t>
  </si>
  <si>
    <t>Gestión de Talento Humano</t>
  </si>
  <si>
    <t>Actualización del manual de servicio al ciudadano</t>
  </si>
  <si>
    <t>1 documento actualizado y publicado</t>
  </si>
  <si>
    <t>Identificar las expectativas y experiencias de los servidores públicos frente al proceso de servicio al ciudadano.</t>
  </si>
  <si>
    <t>2 reportes de encuestas de percepción de los servidores públicos que interactúan con la ciudadanía.</t>
  </si>
  <si>
    <t>Generar informe sobre las denuncias de corrupción con enfoque de género</t>
  </si>
  <si>
    <t>2 informes de denuncias de corrupción</t>
  </si>
  <si>
    <t>Estrategia de racionalización SUIT</t>
  </si>
  <si>
    <t>Seguimiento plataforma SUIT</t>
  </si>
  <si>
    <t>Simplificación y mejora de los trámites y servicios</t>
  </si>
  <si>
    <t>Estandarizar el flujograma para la identificación del ciclo de vida de los trámites y servicios de la UAESP</t>
  </si>
  <si>
    <t>Documento registrado en el SIG</t>
  </si>
  <si>
    <t>Simplificación y mejora de los trámites</t>
  </si>
  <si>
    <t>Elaborar los flujogramas de  los trámites y servicios de la UAESP.</t>
  </si>
  <si>
    <t>Flujogramas elaborados y publicados</t>
  </si>
  <si>
    <t>Dependencias Misionales</t>
  </si>
  <si>
    <t>Elaborar el diagnóstico de priorización de trámites y servicios para sistematización.</t>
  </si>
  <si>
    <t>Documento diagnóstico</t>
  </si>
  <si>
    <t>Realizar consulta ciudadana.</t>
  </si>
  <si>
    <t>1 Informe de resultados.</t>
  </si>
  <si>
    <t>Formular plan de trabajo con los resultados de la consulta.</t>
  </si>
  <si>
    <t>1 Plan de trabajo</t>
  </si>
  <si>
    <t>3.3</t>
  </si>
  <si>
    <t>Implementación Plan de trabajo</t>
  </si>
  <si>
    <t>1 Informe de implementación.</t>
  </si>
  <si>
    <t>Medir el uso y aprovechamiento de los datos abiertos</t>
  </si>
  <si>
    <t>2 reportes de uso de datos</t>
  </si>
  <si>
    <t>Formular estrategia de datos abiertos</t>
  </si>
  <si>
    <t>Estrategia formulada</t>
  </si>
  <si>
    <t>Formular estrategia de lenguaje claro</t>
  </si>
  <si>
    <t>Reportar dataset sobre ejecución presupuestal</t>
  </si>
  <si>
    <t>Reporte mensual de dataset</t>
  </si>
  <si>
    <t>Publicación de datasets en el portal de datos abiertos Bogotá.</t>
  </si>
  <si>
    <t>4 reportes de dataset publicados.</t>
  </si>
  <si>
    <t>Elaborar los lineamientos de estandarización de datos, en el marco de la política de gobernanza de datos.</t>
  </si>
  <si>
    <t>Documento de lineamientos</t>
  </si>
  <si>
    <t>Gestión del Conocimiento y la Innovación</t>
  </si>
  <si>
    <t>Realizar seguimiento al intercambio de información de los diferentes observatorios distritales en los que participa la UAESP.</t>
  </si>
  <si>
    <t>3 Actas de reunión</t>
  </si>
  <si>
    <t>Realizar participación incidente en el marco de la formulación o actualización de los  productos estrategicos de la entidad tal como planes, programas, proyectos o estrategias de participación ciudadana en las áreas misionales.</t>
  </si>
  <si>
    <t xml:space="preserve">Asegurar una participación incidente en la formulación actualización, implementación o seguimientos de dos productos estrategicos por la UAESP.
</t>
  </si>
  <si>
    <t>Identificación de  necesidades y problemas  de la comunidad el Mochuelo mediante ejercicios de cocreación con este grupo de interés dentro del marco de la PGCI de la entidad</t>
  </si>
  <si>
    <t>Documentación del tipo de conocimiento por proceso de la entidad, requerido para gestionar y resolver los problemas de la comuinidad.</t>
  </si>
  <si>
    <t>Formulación  de las iniciativas de innovación y conocimiento requerido para implementar las soluciones priorizadas para la Comunidad El Mochuelo.</t>
  </si>
  <si>
    <t>Presentación y aprobación para su ejecución de al menos un (1)  Proyectos de Innovación  para resolver los problemas priorizados de la comunidad el Mochuelo</t>
  </si>
  <si>
    <t>1.4</t>
  </si>
  <si>
    <t>Presentación a las partes interesadas de los procesos misionales, los datos abiertos disponibles en los portales de datos del gobierno y el distrito</t>
  </si>
  <si>
    <t>Realización de (2) Eventos de Divulgación con las partes interesadas y videos informativos sobre los canales de acceso a datos abiertos de la entidad"</t>
  </si>
  <si>
    <t>Identificación de proyectos de innovación transversal  con las entidades que componen la Secreatria del Habitat del Distrito Capital que impacten a las partes interesadas de esta sector.</t>
  </si>
  <si>
    <t>Aprobación de proyectos conjuntos de innovación en el Banco de Proyectos de Innovación de la Secretaria del Habitat.</t>
  </si>
  <si>
    <t>Realizar laboratorios de innovación  en torno al manejo de residuos y cuidado del medio ambiente, que implique la identificación de la problemática y resolución de la misma a partir de herramientas de participación ciudadana.</t>
  </si>
  <si>
    <t>1 laboratorios de innovación en el año</t>
  </si>
  <si>
    <t>Participación en las Redes de innovación Pública de las entidades distritales</t>
  </si>
  <si>
    <t>Documentar, Presentar y Compartir en las redes de innovación pública en que se participe, el conocimiento generado por la entidad, al menos un caso (lecciones aprendidas, buenas prácticas, Proyectos, Investigaciones, Libros).</t>
  </si>
  <si>
    <t>Ejecutar actividades del Programa de integridad</t>
  </si>
  <si>
    <t>4 informes de actividades ejecutadas.</t>
  </si>
  <si>
    <t>Fortalecer el conocimiento en temas de integridad, transparencia y políticas públicas asociadas.</t>
  </si>
  <si>
    <t xml:space="preserve">Reporte de  jornadas de capacitación desarrolladas </t>
  </si>
  <si>
    <t>Ejecutar actividades de articulación interinstitucional en el Programa de integridad</t>
  </si>
  <si>
    <t>1 informe de estrategias aplicadas.</t>
  </si>
  <si>
    <t>Actualziar la política para la identificación, declaración y gestión de posibles conflictos de intereses</t>
  </si>
  <si>
    <t>1 política actualizada y publicada</t>
  </si>
  <si>
    <t>Actualizar la estrategia de conflicto de intereses</t>
  </si>
  <si>
    <t>1 estrategia actualizada y publicada</t>
  </si>
  <si>
    <t>4.3</t>
  </si>
  <si>
    <t>Elaborar informe a la estrategia de conflicto de intereses.</t>
  </si>
  <si>
    <t>1 informe de seguimiento.</t>
  </si>
  <si>
    <t>Actualización de la política anticorrupción.</t>
  </si>
  <si>
    <t>Realizar la revisión y aprobación de los  riesgos de corrupción por el CIGD.</t>
  </si>
  <si>
    <t>Acta de aprobación y publicación de riesgos</t>
  </si>
  <si>
    <t>Actualización de riegos para la vigencia 2026</t>
  </si>
  <si>
    <t>Matriz de riesgos actualizada</t>
  </si>
  <si>
    <t>Consulta ciudadana para la formulación de riesgos de la vigencia 2025</t>
  </si>
  <si>
    <t>Consulta ciudadana desarrollada</t>
  </si>
  <si>
    <t>Realizar seguimiento las matrices de riesgos</t>
  </si>
  <si>
    <t>3 Reportes de seguimiento.</t>
  </si>
  <si>
    <t>Revisar documentos controlados asociados a la gestión contractual, validando la incorporación de los criterios de debida diligencia SARLAF/FT, procediéndo a su actualización, en el evento de que así se requiera.</t>
  </si>
  <si>
    <t>2 actas de reunión</t>
  </si>
  <si>
    <t>Declaración de conocimiento y aceptación SARLAFT por la alta dirección</t>
  </si>
  <si>
    <t>Acto administrativo publicado</t>
  </si>
  <si>
    <t>Plan de trabajo Incentivos a la innovación y buenas prácticas en materia de integridad y ética de lo público.</t>
  </si>
  <si>
    <t>Plan de trabajo formulado para ejecución en el 2026</t>
  </si>
  <si>
    <t>Realizar seguimiento a la hoja de ruta de implementación MGJA</t>
  </si>
  <si>
    <t>3 informes de resultados</t>
  </si>
  <si>
    <t>4. Bogotá ordena su territorio y avanza en su acción climática, justicia ambiental e integración</t>
  </si>
  <si>
    <t xml:space="preserve">1. Bogotá  avanza en seguridad </t>
  </si>
  <si>
    <t>OBJETIVOS ESTRATEGICOS PLAN DE DESARROLLO</t>
  </si>
  <si>
    <t>Desarrollo del Capital Humano y Gestión del Conocimiento Instituciona</t>
  </si>
  <si>
    <t xml:space="preserve">2.3. Emitir e implementar el lineamiento para estandarizar el uso y almacenamiento efectivo de activos de información </t>
  </si>
  <si>
    <t>Actualizar el Programa de Gestión Documental-PGD 2025-2028</t>
  </si>
  <si>
    <t xml:space="preserve">SAF - Gestión Documental </t>
  </si>
  <si>
    <t xml:space="preserve"> Plan actualizado  </t>
  </si>
  <si>
    <t xml:space="preserve">Documento Programa de Gestión Documental-PGD actualizado </t>
  </si>
  <si>
    <t xml:space="preserve">Elaborar 8 los programas específicos del PGD </t>
  </si>
  <si>
    <t xml:space="preserve">Programas elaborados= Número de Programas entregados / Número de Programas planeados*100  </t>
  </si>
  <si>
    <t>Documentos Programas Específicos del Programa de Gestión Documental-PGD Elaborados</t>
  </si>
  <si>
    <t>Aprobar por el CIGD y publicacr el  Programa de Gestión Documental-PGD y los Programas Específicos 2025-2028</t>
  </si>
  <si>
    <t>Aprobación y Publicación de Programas del PGD=Número de Programas aprobados / Número de programas presentados *100</t>
  </si>
  <si>
    <t>Acta de aprobación por el CIGD y la publicación en página web</t>
  </si>
  <si>
    <t>1.3. Lograr la elaboración, convalidación e implementación de la tabla de retención documental de la UAESP, con aprobación por parte del Consejo Distrital de Archivo, garantizando la conservación de la documentación.</t>
  </si>
  <si>
    <t xml:space="preserve">Elaborar 11 Tablas de Retención Documental-TRD y sus componentes </t>
  </si>
  <si>
    <t xml:space="preserve"> Tablas de Retención Documental elaboradas= Número de TRD elaboradas / Número de TRD proyectadas </t>
  </si>
  <si>
    <t>Documentos Tablas de Retención Documental-TRD elaboradas</t>
  </si>
  <si>
    <t>Aprobar por el CIGD de las Tablas de Retención Documental</t>
  </si>
  <si>
    <t>Aprobación de las Tablas de Retención Documental=Número de TRD aprobadas / Número de TRD presentadas *100</t>
  </si>
  <si>
    <t xml:space="preserve">Acta de aprobación por el CIGD  </t>
  </si>
  <si>
    <t xml:space="preserve">1.4. Certificación de calidad bajo los estándares de la norma ISO 9001:2015  </t>
  </si>
  <si>
    <t>Realizar seguimiento a la organización de los archivos de gestión a las dependenias de la UAESP</t>
  </si>
  <si>
    <t>Seguimientos a la organización de los archivos de gestión  =Número de seguimientos realizados / Número de seguimientos programados</t>
  </si>
  <si>
    <t>Actas de seguimiento organización de archivos de gestión de cada área</t>
  </si>
  <si>
    <t>1.5. Garantizar el cumplimiento de los objetivos de la Unidad con estándares de calidad, y con enfoque al cliente basado en riesgos</t>
  </si>
  <si>
    <t xml:space="preserve">1.5. Certificación de calidad bajo los estándares de la norma ISO 9001:2015  </t>
  </si>
  <si>
    <t>Realizar el mantenimiento Preventivo de las sedes administrativas de la entidad.</t>
  </si>
  <si>
    <t>Almacenista General-Apoyo Logístico</t>
  </si>
  <si>
    <t>Número de mantenimientos preventivos realizados/Número de mantenimientos preventivos a demanda</t>
  </si>
  <si>
    <t>*Actas
*informes
*Registro fotografico o
*Cronograma</t>
  </si>
  <si>
    <t>Realizar el mantenimiento Correctivo de las sedes administrativas de la entidad.</t>
  </si>
  <si>
    <t>Número de mantenimientos correctivos realizados/Número de mantenimientos correctivos a demanda</t>
  </si>
  <si>
    <t>Plan de bienestar social e incentivos -PBSI</t>
  </si>
  <si>
    <t>Desarrollo del Capital Humano y Gestión del Conocimiento Institucional</t>
  </si>
  <si>
    <t xml:space="preserve">2.1. Capacitar al 100% de los servidores públicos en diferentes temas de la entidad, logrando un puntaje igual o superior al 60% en las evaluaciones de conocimiento aplicadas posterior a la capacitación </t>
  </si>
  <si>
    <t>Lineamientos del PIC</t>
  </si>
  <si>
    <t>Formulación, públicación y regulación del PIC en el SIG</t>
  </si>
  <si>
    <t>Talento humano</t>
  </si>
  <si>
    <r>
      <rPr>
        <b/>
        <sz val="11"/>
        <color rgb="FF000000"/>
        <rFont val="Calibri"/>
        <family val="2"/>
      </rPr>
      <t xml:space="preserve">Actividades de regulación generadas
</t>
    </r>
    <r>
      <rPr>
        <sz val="11"/>
        <color rgb="FF000000"/>
        <rFont val="Calibri"/>
        <family val="2"/>
      </rPr>
      <t>Número de actividades de regulación realizadas/Número de actividades de regulación  programadas*100</t>
    </r>
  </si>
  <si>
    <t>(Plan Formulado y publicado, Acto administrativo de adopción, Documentación del SIG actualizada, actas regulatorias)</t>
  </si>
  <si>
    <t>Conocimiento organizacional</t>
  </si>
  <si>
    <t>Implementación de proceso de onboarding y fortalecimiento de la inducción, reinducción y entrenamiento en puesto de trabajo</t>
  </si>
  <si>
    <t>Talento humano - Procesos de la entidad</t>
  </si>
  <si>
    <r>
      <rPr>
        <b/>
        <sz val="11"/>
        <color rgb="FF000000"/>
        <rFont val="Calibri"/>
        <family val="2"/>
      </rPr>
      <t xml:space="preserve">Número de Servidores y colaboradores vinculados a procesos de inducción y reinduccion 
</t>
    </r>
    <r>
      <rPr>
        <sz val="11"/>
        <color rgb="FF000000"/>
        <rFont val="Calibri"/>
        <family val="2"/>
      </rPr>
      <t>Número de servidores Públicos y colaboradores capacitados/Número de Servidores Públicos y colaboradores activos en la entidad  *100</t>
    </r>
  </si>
  <si>
    <t>(piezas comunicativas, registro visual y de asistencia)</t>
  </si>
  <si>
    <t>Creación de valor público</t>
  </si>
  <si>
    <t>Realización de jornadas de capacitación de alta calidad</t>
  </si>
  <si>
    <r>
      <rPr>
        <b/>
        <sz val="11"/>
        <color rgb="FF000000"/>
        <rFont val="Calibri"/>
        <family val="2"/>
      </rPr>
      <t xml:space="preserve">Capacitación de alta calidad en el PIC
</t>
    </r>
    <r>
      <rPr>
        <sz val="11"/>
        <color rgb="FF000000"/>
        <rFont val="Calibri"/>
        <family val="2"/>
      </rPr>
      <t>Número de capacitaciones de alta calidad contratadas/ Número de capacitaciones de alta calidad programadas *100</t>
    </r>
  </si>
  <si>
    <t>(piezas comunicativas, registro visual , registros de inscripción y certificados de capacitación expedidos por el ente academico)</t>
  </si>
  <si>
    <t>Medición y seguimiento</t>
  </si>
  <si>
    <t>Ejecución, evaluación y seguimiento del PIC</t>
  </si>
  <si>
    <t>Talento Humano - Jefes/Subdirectores (as) de dependencias</t>
  </si>
  <si>
    <r>
      <rPr>
        <b/>
        <sz val="11"/>
        <color rgb="FF000000"/>
        <rFont val="Calibri"/>
        <family val="2"/>
      </rPr>
      <t xml:space="preserve">Ejecución y seguimiento al cronograma
</t>
    </r>
    <r>
      <rPr>
        <sz val="11"/>
        <color rgb="FF000000"/>
        <rFont val="Calibri"/>
        <family val="2"/>
      </rPr>
      <t>Número de actividades realizadas/Número de actividades programadas*100</t>
    </r>
  </si>
  <si>
    <t>(piezas comunicativas, registro visual y de asistencia, cronograma ejecutado)</t>
  </si>
  <si>
    <t>Mejora en puestos de trabajo</t>
  </si>
  <si>
    <t>Proyección de informes consolidados de evaluación de impacto del PIC</t>
  </si>
  <si>
    <r>
      <rPr>
        <b/>
        <sz val="11"/>
        <color rgb="FF000000"/>
        <rFont val="Calibri"/>
        <family val="2"/>
      </rPr>
      <t xml:space="preserve">Evaluación de conocimiento
</t>
    </r>
    <r>
      <rPr>
        <sz val="11"/>
        <color rgb="FF000000"/>
        <rFont val="Calibri"/>
        <family val="2"/>
      </rPr>
      <t>Número de evaluaciones de conocimiento con nivel superior a 60 /Número de evaluaciones de conocimiento aplicadas*100</t>
    </r>
  </si>
  <si>
    <t>(Evaluaciones de conocimiento aplicadas y/o informes trimestrales de medición)</t>
  </si>
  <si>
    <t>Fortalecer las competencias, conocimientos tecnicos y habilidades del personal, buscando la profesionalización en un 60% de  los servidores públicos a traves de los procesos de capacitacion aportando a la generación de identidad organizacional para agregar valor publico.</t>
  </si>
  <si>
    <t>2.4.1. Mejorar en 30% anual la satisfacción del personal frente a la gestión de los planes y programas de talento humano</t>
  </si>
  <si>
    <t>GESTIÓN DE LA INTEGRIDAD</t>
  </si>
  <si>
    <t>Formulación y publicación, normalización y regulación en el SIG.​</t>
  </si>
  <si>
    <t>Talento Humano - Gestores de integridad</t>
  </si>
  <si>
    <t>(Plan Formulado y publicado, Actos administrativos, Documentación SIG asociada, actas regulatorias)</t>
  </si>
  <si>
    <t>Conformación y seguimiento al equipo de Gestores de Integridad. ​</t>
  </si>
  <si>
    <r>
      <rPr>
        <b/>
        <sz val="11"/>
        <color rgb="FF000000"/>
        <rFont val="Calibri"/>
        <family val="2"/>
      </rPr>
      <t xml:space="preserve">Conformación y seguimiento al equipo de gestores
</t>
    </r>
    <r>
      <rPr>
        <sz val="11"/>
        <color rgb="FF000000"/>
        <rFont val="Calibri"/>
        <family val="2"/>
      </rPr>
      <t>Actividades realizadas/Actividades programadas*100</t>
    </r>
  </si>
  <si>
    <t xml:space="preserve">(Piezas comunicativas de convocatoria, evidencias de validación de proceso de perfiles y conformación de equipo de gestores) </t>
  </si>
  <si>
    <t>CULTURA DE INTEGRIDAD Y ETICA EMPRESARIAL​</t>
  </si>
  <si>
    <t>Estrategias ludico pedagogicas para la gestión de la integridad realizadas.</t>
  </si>
  <si>
    <r>
      <rPr>
        <b/>
        <sz val="11"/>
        <color rgb="FF000000"/>
        <rFont val="Calibri"/>
        <family val="2"/>
      </rPr>
      <t xml:space="preserve">Seguimiento y ejecución al cronograma
</t>
    </r>
    <r>
      <rPr>
        <sz val="11"/>
        <color rgb="FF000000"/>
        <rFont val="Calibri"/>
        <family val="2"/>
      </rPr>
      <t>Actividades realizadas/Actividades programadas*100</t>
    </r>
  </si>
  <si>
    <t>(piezas comunicativas, registro visual y de asistencia, cronograma ejecutado y/o informes trimestrales)</t>
  </si>
  <si>
    <t>INTEGRIDAD EN LAS INSTITUCIONES Y GRUPOS DE INTERES</t>
  </si>
  <si>
    <t>Estrategias interinstitucionales y relacionamiento con partes interesadas ejecutadas.​</t>
  </si>
  <si>
    <r>
      <rPr>
        <b/>
        <sz val="11"/>
        <color rgb="FF000000"/>
        <rFont val="Calibri"/>
        <family val="2"/>
      </rPr>
      <t xml:space="preserve">Actividades de articulación interintitucional
</t>
    </r>
    <r>
      <rPr>
        <sz val="11"/>
        <color rgb="FF000000"/>
        <rFont val="Calibri"/>
        <family val="2"/>
      </rPr>
      <t>Actividades interinstitucionales realizadas/Actividades interinstitucionales programadas*100</t>
    </r>
  </si>
  <si>
    <t>(piezas comunicativas, registro visual y de asistencia e informes)</t>
  </si>
  <si>
    <t>GESTION PREVENTIVA</t>
  </si>
  <si>
    <t xml:space="preserve">Actividades de prevención de conflictos de interés y tratamiento de denuncias - Mesa Tecnica realizadas. </t>
  </si>
  <si>
    <r>
      <rPr>
        <b/>
        <sz val="11"/>
        <color rgb="FF000000"/>
        <rFont val="Calibri"/>
        <family val="2"/>
      </rPr>
      <t xml:space="preserve">Actividades de prevención
</t>
    </r>
    <r>
      <rPr>
        <sz val="11"/>
        <color rgb="FF000000"/>
        <rFont val="Calibri"/>
        <family val="2"/>
      </rPr>
      <t>Número de actividades realizadas/Número de actividades programadas*100</t>
    </r>
  </si>
  <si>
    <t>Actas de reunion y/o informes</t>
  </si>
  <si>
    <t>​SEGUIMIENTO Y EVALUACIÓN</t>
  </si>
  <si>
    <t>Diagnósticos aplicados.​</t>
  </si>
  <si>
    <r>
      <rPr>
        <b/>
        <sz val="11"/>
        <color rgb="FF000000"/>
        <rFont val="Calibri"/>
        <family val="2"/>
      </rPr>
      <t xml:space="preserve">Particpación en diagnósticos 
</t>
    </r>
    <r>
      <rPr>
        <sz val="11"/>
        <color rgb="FF000000"/>
        <rFont val="Calibri"/>
        <family val="2"/>
      </rPr>
      <t>Numero respuestas recibidas en diagnosticos realizadas/Número de Servidores Públicos y colaboradores activos en la entidad *100</t>
    </r>
  </si>
  <si>
    <t>Piezas comunicativas, diagnosticose Informes diagnosticos</t>
  </si>
  <si>
    <t xml:space="preserve"> Informes consolidados de seguimiento y evaluación realizados.</t>
  </si>
  <si>
    <r>
      <rPr>
        <b/>
        <sz val="11"/>
        <color rgb="FF000000"/>
        <rFont val="Calibri"/>
        <family val="2"/>
      </rPr>
      <t xml:space="preserve">Ejecución y seguimiento al cronograma
</t>
    </r>
    <r>
      <rPr>
        <sz val="11"/>
        <color rgb="FF000000"/>
        <rFont val="Calibri"/>
        <family val="2"/>
      </rPr>
      <t>Actividades realizadas/Actividades programadas*100</t>
    </r>
  </si>
  <si>
    <t>Piezas comunicativas e Informes de seguimiento y evaluacion</t>
  </si>
  <si>
    <t>ACTIVIDAD PRINCIPAL</t>
  </si>
  <si>
    <t>RUTAS/ DIMENSIONES/ EJES TEMATICOS</t>
  </si>
  <si>
    <t>TOTAL</t>
  </si>
  <si>
    <t>Formulación  del Plan de previsión y provisión de vacantes aprobado para la vigencia 2025</t>
  </si>
  <si>
    <t>Proceso de Talento Humano</t>
  </si>
  <si>
    <t xml:space="preserve"> Plan de previsión y provisión de vacantes formulado  para la vigencia 2025</t>
  </si>
  <si>
    <t xml:space="preserve"> Plan de previsión y provisión de vacantes aprobado para la vigencia 2025</t>
  </si>
  <si>
    <t>Aprobación  del Plan de previsión y provisión de vacantes aprobado para la vigencia 2025</t>
  </si>
  <si>
    <t>Acta de aprobación reunión CIGD</t>
  </si>
  <si>
    <t>Seguimiento al proceso de previsión de vacantes que corresponde para los cargos de la planta de personal de la UAESP</t>
  </si>
  <si>
    <t>Seguimientos realizados/Seguimientos programados*100%</t>
  </si>
  <si>
    <t>Públicación de estado de planta a junio de 2025</t>
  </si>
  <si>
    <t>Avance del Plan de previsión y provisión de vacantes aprobado para la vigencia 2025</t>
  </si>
  <si>
    <t>Actividades realizadas/Actividades programadas*100</t>
  </si>
  <si>
    <t>Informe Trimestral con avence de actividades</t>
  </si>
  <si>
    <t>Avance del Plan de Bienestar e Incentivos  aprobado para la vigencia 2025</t>
  </si>
  <si>
    <t>Un plan propuesto de previsión y provisión de recursos 2025/Un olan aprobado*100%</t>
  </si>
  <si>
    <t>Avance del Plan Insitucional de capacitación aprobado para la vigencia 2025</t>
  </si>
  <si>
    <t>Clima y cultura organizacional</t>
  </si>
  <si>
    <t xml:space="preserve">Diversidad e Inclusión </t>
  </si>
  <si>
    <t xml:space="preserve">Talento Humano 
</t>
  </si>
  <si>
    <t>(Cronograma, registros de asistencias, informes o piezas comunicativas)</t>
  </si>
  <si>
    <t>Desconexión laboral</t>
  </si>
  <si>
    <t xml:space="preserve">Redes de apoyo </t>
  </si>
  <si>
    <t>Factores Psicosociales</t>
  </si>
  <si>
    <t>Eje 1. Psicosocial</t>
  </si>
  <si>
    <t>Presupuesto asignado para  la vigencia es de $300,000,000,00, la ejecución esta supeditada a lo que quede estipulado en el contrato de bienestar de la vigencia.</t>
  </si>
  <si>
    <t>Equilibrio entre la vida personal, laboral y familiar</t>
  </si>
  <si>
    <t>Eje 1.1.  Psicosocial - Programa Desvinculación</t>
  </si>
  <si>
    <t>Calidad de Vida Laboral</t>
  </si>
  <si>
    <t>Higiene Mental o Psicologica</t>
  </si>
  <si>
    <t>Eje 2. Salud Mental</t>
  </si>
  <si>
    <t>Prevención de nuevos riesgos a la salud</t>
  </si>
  <si>
    <t>Prevención, atención y medidas de protección</t>
  </si>
  <si>
    <t>Eje 3. Diversidad e Inclusión</t>
  </si>
  <si>
    <t>Creación de cultura digital para le bienestar</t>
  </si>
  <si>
    <t>Eje 4. Transformación Digital</t>
  </si>
  <si>
    <t>Analítica de datos para el bienestar</t>
  </si>
  <si>
    <t>Fomento del sentido de pertenencia y la vocación por el servicio público</t>
  </si>
  <si>
    <t>Eje 5. Identidad y vocación por el servicio público</t>
  </si>
  <si>
    <t>2.4.2. Lograr una efectividad anual del 80% de los objetivos proyectados en el plan estratégico de talento humano.</t>
  </si>
  <si>
    <t>Sistema de Gestión de Seguridad y Salud en el Trabajo</t>
  </si>
  <si>
    <t xml:space="preserve">Salud física y mental </t>
  </si>
  <si>
    <t>Talento Humano 
Seguridad y Salud en el Trabajo</t>
  </si>
  <si>
    <t>Plan anual del SGSST 
Evidencia de ejecución (reigistros de asistencias, acta o informes)</t>
  </si>
  <si>
    <t xml:space="preserve">Seguridad en el trabajo </t>
  </si>
  <si>
    <t>SG SST</t>
  </si>
  <si>
    <t xml:space="preserve">SG SST / VIAL </t>
  </si>
  <si>
    <t xml:space="preserve">VIAL </t>
  </si>
  <si>
    <t xml:space="preserve">1. Fortalecimiento de los procesos de planificación y gestión de la UAESP: 
Optimizar la gestión institucional de la UAESP mediante el fortalecimiento de los procesos estratégicos, de apoyo y de evaluación, implementando herramientas alineadas con el Modelo Integrado de Planeación y Gestión (MIPG) para superar las debilidades y aprovechar las oportunidades de mejora identificadas. </t>
  </si>
  <si>
    <t>Identificar alternativas de contratacion del desarrollo del sistema de información.</t>
  </si>
  <si>
    <t>Oficina TIC</t>
  </si>
  <si>
    <t>Informe generado</t>
  </si>
  <si>
    <t>Informe de alternativas</t>
  </si>
  <si>
    <t>Elaborar el anexo tecnico y documentacion complementaria para realizar la contratacion</t>
  </si>
  <si>
    <t>Numero de documentos elaborados / Numero de documentos necesarios</t>
  </si>
  <si>
    <t>Documentacion relacionada con el proceso de contratacion</t>
  </si>
  <si>
    <t>Contratar al proveedor (o proveedores) para el diseño e implementación del sistema</t>
  </si>
  <si>
    <t>Contratos formalizados / Total de contratos planeados</t>
  </si>
  <si>
    <t>Contrato firmado</t>
  </si>
  <si>
    <t>Definir y validar requerimientos del sistema de información</t>
  </si>
  <si>
    <t>Número de requerimientos documentados y validados / Total de requerimientos identificados.</t>
  </si>
  <si>
    <t>Informe de requerimientos</t>
  </si>
  <si>
    <t xml:space="preserve"> Diseñar la arquitectura y prototipos del sistema</t>
  </si>
  <si>
    <t>Número de módulos del sistema diseñados y aprobados / Total de módulos planeados.</t>
  </si>
  <si>
    <t>Documento de arquitectura del sistema y prototipos funcionales (mockups o maquetas interactivas).</t>
  </si>
  <si>
    <t>1.2. Asegurar que el 100% de las cargas de trabajo críticas estén operativas en infraestructura moderna, ya sea en la nube o en datacenters actualizados.</t>
  </si>
  <si>
    <t>Identificar y priorizar cargas de trabajo críticas</t>
  </si>
  <si>
    <t>Numero de cargas categorizadas  / Numero total de cargas de trabajo registradas</t>
  </si>
  <si>
    <t>Reporte del inventario priorizado de cargas criticas</t>
  </si>
  <si>
    <t>Numero de alternativas evaluadas y documentadas / Numero de alternativas identificadas</t>
  </si>
  <si>
    <t>Reporte de alternativa tecnologicas para las cargas de trabajo</t>
  </si>
  <si>
    <t>Realizar el proceso de compra de creditos en la NUBE necesarios o infraestructura de servidores.</t>
  </si>
  <si>
    <t>Numero  de recursos adquiridos (servidores, creditos) / Numero de recursos requeridos</t>
  </si>
  <si>
    <t>Contrato firmado para adquisición de infraestructura o servicios de nube.</t>
  </si>
  <si>
    <t>Configurar la infraestructura adquirida</t>
  </si>
  <si>
    <t>Numero de configuraciones realizadas y validadas / Numero total de recursos adquiridos</t>
  </si>
  <si>
    <t>Informe de la infraestructura configurada y validada para operación inicial.</t>
  </si>
  <si>
    <t>Migrar de forma iterativa las cargas criticas</t>
  </si>
  <si>
    <t>Numero de cargas de trabajo migradas / Numero de cargas de trabajo identificadas</t>
  </si>
  <si>
    <t>Reporte de Cargas de trabajo migradas, probadas y operativas.</t>
  </si>
  <si>
    <t>Documentar la informacion de las cargas criticas migradas</t>
  </si>
  <si>
    <t>Numero de procesos documentados / numero total de procesos realizados</t>
  </si>
  <si>
    <t>Documentación técnica</t>
  </si>
  <si>
    <t>Validar y cerrar el proyecto</t>
  </si>
  <si>
    <t>Numero de informes presentados / 1</t>
  </si>
  <si>
    <t xml:space="preserve">Informe final de proyecto </t>
  </si>
  <si>
    <t>Ejecutar el portafolio de proyectos o iniciativas del PETI</t>
  </si>
  <si>
    <t>Numero de proyectos o iniciativas desarrollados / Numero de proyectos o iniciativas aprobadas.</t>
  </si>
  <si>
    <t>Informe de ejecucion de proyectos o iniciativas</t>
  </si>
  <si>
    <t>,</t>
  </si>
  <si>
    <t>Revisar y actualizar los lineamientos para la gestión de riesgos, de ser necesario</t>
  </si>
  <si>
    <t>Oficina Asesora de Planeación / OTIC</t>
  </si>
  <si>
    <t xml:space="preserve">Documento aprobado o acta de reunión / Documento actualizado </t>
  </si>
  <si>
    <t>Política de administración del riesgo actualizada o acta de reunión de la pertinencia de la política.</t>
  </si>
  <si>
    <t>1.4. Certificación de calidad bajo los estándares de la norma ISO 9001:2016</t>
  </si>
  <si>
    <t>Sensibilizar la política de administración de riesgos.</t>
  </si>
  <si>
    <t xml:space="preserve">Sensibilización realizada / Sensibilización programada </t>
  </si>
  <si>
    <t>1.4. Certificación de calidad bajo los estándares de la norma ISO 9001:2017</t>
  </si>
  <si>
    <t>Actualizar la Declaración de Aplicabilidad (SOA)</t>
  </si>
  <si>
    <t>Actualizar y Aprobar la Declaración de aplicabilidad (SOA), de acuerdo con los controles de seguridad establecidos en el Anexo A del estándar ISO/IEC</t>
  </si>
  <si>
    <t>1.4. Certificación de calidad bajo los estándares de la norma ISO 9001:2018</t>
  </si>
  <si>
    <t>Monitorear y Revisar controles de seguridad segunda linea de defensa</t>
  </si>
  <si>
    <t>OAP / OTIC</t>
  </si>
  <si>
    <t>Informe de seguimiento segunda linea de defensa / 3 Seguimientos anuales</t>
  </si>
  <si>
    <t>Informe de revisión de riesgos y controles por parte de la segunda línea de defensa.</t>
  </si>
  <si>
    <t>2296 Fortalecer el 100% de la capacidad de gestión de las entidades del Sector Hábitat que promueva la innovación gubernamental la eficiencia administrativa y operativa como generadores de confianza ciudadana (Secretaría de Hábitat CVP Renobo UAESP)</t>
  </si>
  <si>
    <t>8232 Fortalecimiento de los procesos de planificación y gestión de la UAESP Bogotá D.C.</t>
  </si>
  <si>
    <t>1.4. Certificación de calidad bajo los estándares de la norma ISO 9001:2019</t>
  </si>
  <si>
    <t>Revisar y actualizar el plan de tratamiento de riesgos vigencia 2026</t>
  </si>
  <si>
    <t xml:space="preserve">Documento actualizado </t>
  </si>
  <si>
    <t>Comunicación Oficial del Plan de tratamiento enviado a la OAP para actualizar en la siguiente vigencia</t>
  </si>
  <si>
    <t>Actualizar las políticas de seguridad y privacidad de la información.</t>
  </si>
  <si>
    <t>Políticas actualizadas y aprobadas.</t>
  </si>
  <si>
    <t>Realizar autodiagnóstico MSPI.</t>
  </si>
  <si>
    <t>Autodiagnostico aprobado / Autodiagnostico actualizado</t>
  </si>
  <si>
    <t>Acta del comité institucional de gestión y desempeño.</t>
  </si>
  <si>
    <t>2294 Fortalecer el 100% de la capacidad de gestión de las entidades del Sector Hábitat que promueva la innovación gubernamental la eficiencia administrativa y operativa como generadores de confianza ciudadana (Secretaría de Hábitat CVP Renobo UAESP)</t>
  </si>
  <si>
    <t>8230 Fortalecimiento de los procesos de planificación y gestión de la UAESP Bogotá D.C.</t>
  </si>
  <si>
    <t>Reforzar los lineamientos de seguridad en la gestión de proyectos en la Entidad.</t>
  </si>
  <si>
    <t>Comunicado Oficial</t>
  </si>
  <si>
    <t>Comunicado Oficial para el cumplimiento de la resolución 648 del 2023 o aquella que la sustituya o haga sus veces.</t>
  </si>
  <si>
    <t>2295 Fortalecer el 100% de la capacidad de gestión de las entidades del Sector Hábitat que promueva la innovación gubernamental la eficiencia administrativa y operativa como generadores de confianza ciudadana (Secretaría de Hábitat CVP Renobo UAESP)</t>
  </si>
  <si>
    <t>8231 Fortalecimiento de los procesos de planificación y gestión de la UAESP Bogotá D.C.</t>
  </si>
  <si>
    <t>Documentar las matrices de roles y perfiles para los sistemas o aplicativos críticos de la Entidad.</t>
  </si>
  <si>
    <t>Matrices de roles y perfiles / Sistemas de información criticos</t>
  </si>
  <si>
    <t>Matrices de perfiles o documento equivalente.</t>
  </si>
  <si>
    <t>Revisar el procedimiento o lineamientos para el etiquetado de activos de información</t>
  </si>
  <si>
    <t>Procedimiento o lineamientos actualizados</t>
  </si>
  <si>
    <t>2297 Fortalecer el 100% de la capacidad de gestión de las entidades del Sector Hábitat que promueva la innovación gubernamental la eficiencia administrativa y operativa como generadores de confianza ciudadana (Secretaría de Hábitat CVP Renobo UAESP)</t>
  </si>
  <si>
    <t>8233 Fortalecimiento de los procesos de planificación y gestión de la UAESP Bogotá D.C.</t>
  </si>
  <si>
    <t>Socializar los lineamientos para el inventario de activos de información, focalizando en el Registros de Activos e Índice de información clasificada y reservada</t>
  </si>
  <si>
    <t>Inventario de activos de información aprobado por la Dirección.</t>
  </si>
  <si>
    <t>2298 Fortalecer el 100% de la capacidad de gestión de las entidades del Sector Hábitat que promueva la innovación gubernamental la eficiencia administrativa y operativa como generadores de confianza ciudadana (Secretaría de Hábitat CVP Renobo UAESP)</t>
  </si>
  <si>
    <t>8234 Fortalecimiento de los procesos de planificación y gestión de la UAESP Bogotá D.C.</t>
  </si>
  <si>
    <t>Realizar la actualización del inventario de activos de información.</t>
  </si>
  <si>
    <t>Inventario aprobado / Inventario Actualizado</t>
  </si>
  <si>
    <t>Inventario de activos de información aprobado por la Dirección</t>
  </si>
  <si>
    <t>1.4. Certificación de calidad bajo los estándares de la norma ISO 9001:2020</t>
  </si>
  <si>
    <t>1.4. Certificación de calidad bajo los estándares de la norma ISO 9001:2021</t>
  </si>
  <si>
    <t xml:space="preserve">Realizar el informe de Participación anual ciudadana </t>
  </si>
  <si>
    <t>Informe Plan de Acción Participación ciudadana</t>
  </si>
  <si>
    <t>Informe publicado en página web</t>
  </si>
  <si>
    <t>ACTIVIDADES PROYECTO DE INVERSION.</t>
  </si>
  <si>
    <t>ACTIVIDADES PROYECTO DE INVERSION</t>
  </si>
  <si>
    <t>META ACTIVIDADES PROYECTO DE INVERSION</t>
  </si>
  <si>
    <t xml:space="preserve"> ACTIVIDADES PROYECTO DE INVERSION.</t>
  </si>
  <si>
    <t xml:space="preserve"> METAS PROYECTO DE INVERSION.</t>
  </si>
  <si>
    <t xml:space="preserve"> METAS  PROYECTO DE INVERSION.</t>
  </si>
  <si>
    <t>META PROYECTO DE INVERSION.</t>
  </si>
  <si>
    <t>META PROYECTO DE INVERSION</t>
  </si>
  <si>
    <t>METAS PROYECTO DE INVERSION.</t>
  </si>
  <si>
    <t xml:space="preserve"> Proporcionar a la Entidad elementos que le permitan agregar valor al desempeño institucional y Sistema de Control Interno a través del Liderazgo Estratégico, Evaluación y Seguimiento, Enfoque hacia la Prevención, Evaluación de la Gestión del Riesgo y Relación con Entes Externos de Control, contribuyendo a la mejora continua del desempeño procesos y de la gestión, en proporcionar los correctivos y acciones necesarias hacia el cumplimiento de los objetivos y metas institucionales.</t>
  </si>
  <si>
    <t>Ejecutar los trabajos de auditoría interna previstos y/o solicitados para la vigencia
Nota: El registro y el indicador es bimestral</t>
  </si>
  <si>
    <t xml:space="preserve">Informes de auditoria o seguimientos ejecutados / Informes de auditoria o seguimientos planificados * 100 </t>
  </si>
  <si>
    <t>Memorandos e informes de auditoria o archivos de seguimientos efectuados</t>
  </si>
  <si>
    <t>Generar alertas a la Alta Direccion de los resultados de la labor de aseguramiento</t>
  </si>
  <si>
    <t>Socialización de alertas ralizada/ Socialización de alertas programada*100</t>
  </si>
  <si>
    <t xml:space="preserve">Convocatoria al CICCI, acta de socialización,  </t>
  </si>
  <si>
    <t xml:space="preserve">Realizar Seguimiento a Mapas de Riesgos de la Entidad </t>
  </si>
  <si>
    <t xml:space="preserve">Seguimientos realizados / Seguimientos programados*100  </t>
  </si>
  <si>
    <t>Matriz de riesgos con el registro del seguimiento</t>
  </si>
  <si>
    <t>Realizar seguimiento a requerimientos de entes externos de control.</t>
  </si>
  <si>
    <t xml:space="preserve">Memorandos de seguimiento mensual </t>
  </si>
  <si>
    <t>Brindar acompañamientos y/o asesoria, según solicitud y demanda
Nota: El registro y el inicador es bimestral</t>
  </si>
  <si>
    <t>Acompañamientos ejecutados / Acompañamientos solicitados *100</t>
  </si>
  <si>
    <t>Matriz de relación de acompañamientos ejecutados según solicitud</t>
  </si>
  <si>
    <t>Realizar actividades de fortalecimiento del enfoque a la prevención</t>
  </si>
  <si>
    <t xml:space="preserve">Actividades de prevención ejecutadas /Actividades de prevención programada*100 </t>
  </si>
  <si>
    <t>Piezas comunicativas y Matriz de seguimiento al PMI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</si>
</sst>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43" formatCode="_-* #,##0.00_-;\-* #,##0.00_-;_-* &quot;-&quot;??_-;_-@_-"/>
    <numFmt numFmtId="164" formatCode="0.0%"/>
    <numFmt numFmtId="165" formatCode="_-&quot;$&quot;\ * #,##0_-;\-&quot;$&quot;\ * #,##0_-;_-&quot;$&quot;\ * &quot;-&quot;??_-;_-@_-"/>
    <numFmt numFmtId="166" formatCode="0;[Red]0"/>
  </numFmts>
  <fonts count="43">
    <font>
      <sz val="11"/>
      <color theme="1"/>
      <name val="Calibri"/>
      <family val="2"/>
      <scheme val="minor"/>
    </font>
    <font>
      <b/>
      <sz val="11"/>
      <color theme="1"/>
      <name val="Calibri"/>
      <family val="2"/>
      <scheme val="minor"/>
    </font>
    <font>
      <u/>
      <sz val="11"/>
      <color theme="10"/>
      <name val="Calibri"/>
      <family val="2"/>
      <scheme val="minor"/>
    </font>
    <font>
      <b/>
      <sz val="9"/>
      <color indexed="81"/>
      <name val="Tahoma"/>
      <family val="2"/>
    </font>
    <font>
      <b/>
      <sz val="11"/>
      <name val="Calibri"/>
      <family val="2"/>
      <scheme val="minor"/>
    </font>
    <font>
      <sz val="12"/>
      <color theme="1"/>
      <name val="Arial"/>
      <family val="2"/>
    </font>
    <font>
      <sz val="11"/>
      <color theme="1"/>
      <name val="Arial"/>
      <family val="2"/>
    </font>
    <font>
      <sz val="11"/>
      <color theme="1"/>
      <name val="Calibri"/>
      <family val="2"/>
      <scheme val="minor"/>
    </font>
    <font>
      <sz val="9"/>
      <color indexed="81"/>
      <name val="Tahoma"/>
      <family val="2"/>
    </font>
    <font>
      <b/>
      <sz val="10"/>
      <color indexed="81"/>
      <name val="Tahoma"/>
      <family val="2"/>
    </font>
    <font>
      <b/>
      <sz val="10"/>
      <color theme="1"/>
      <name val="Tahoma"/>
      <family val="2"/>
    </font>
    <font>
      <sz val="10"/>
      <name val="Tahoma"/>
      <family val="2"/>
    </font>
    <font>
      <sz val="10"/>
      <color rgb="FF000000"/>
      <name val="Tahoma"/>
      <family val="2"/>
    </font>
    <font>
      <sz val="10"/>
      <color theme="1"/>
      <name val="Arial"/>
      <family val="2"/>
    </font>
    <font>
      <sz val="10"/>
      <name val="Arial"/>
      <family val="2"/>
    </font>
    <font>
      <b/>
      <sz val="10"/>
      <color theme="1"/>
      <name val="Arial"/>
      <family val="2"/>
    </font>
    <font>
      <sz val="11"/>
      <color rgb="FF000000"/>
      <name val="Calibri"/>
      <family val="2"/>
      <scheme val="minor"/>
    </font>
    <font>
      <b/>
      <sz val="12"/>
      <color theme="1"/>
      <name val="Arial"/>
      <family val="2"/>
    </font>
    <font>
      <b/>
      <sz val="12"/>
      <name val="Arial"/>
      <family val="2"/>
    </font>
    <font>
      <b/>
      <sz val="12"/>
      <color rgb="FF000000"/>
      <name val="Arial"/>
      <family val="2"/>
    </font>
    <font>
      <sz val="12"/>
      <name val="Arial"/>
      <family val="2"/>
    </font>
    <font>
      <b/>
      <i/>
      <sz val="12"/>
      <color theme="1"/>
      <name val="Arial"/>
      <family val="2"/>
    </font>
    <font>
      <u/>
      <sz val="12"/>
      <color theme="10"/>
      <name val="Arial"/>
      <family val="2"/>
    </font>
    <font>
      <sz val="12"/>
      <color rgb="FF000000"/>
      <name val="Arial"/>
      <family val="2"/>
    </font>
    <font>
      <sz val="11"/>
      <name val="Calibri"/>
      <family val="2"/>
    </font>
    <font>
      <sz val="8"/>
      <name val="Calibri"/>
      <family val="2"/>
      <scheme val="minor"/>
    </font>
    <font>
      <sz val="11"/>
      <color theme="1"/>
      <name val="Calibri"/>
      <family val="2"/>
    </font>
    <font>
      <sz val="11"/>
      <color rgb="FF000000"/>
      <name val="Calibri"/>
      <family val="2"/>
    </font>
    <font>
      <sz val="10"/>
      <color rgb="FF000000"/>
      <name val="Candara"/>
      <family val="2"/>
    </font>
    <font>
      <sz val="11"/>
      <name val="Arial"/>
      <family val="2"/>
    </font>
    <font>
      <b/>
      <sz val="11"/>
      <color theme="1"/>
      <name val="Arial"/>
      <family val="2"/>
    </font>
    <font>
      <b/>
      <sz val="11"/>
      <color rgb="FF000000"/>
      <name val="Arial"/>
      <family val="2"/>
    </font>
    <font>
      <sz val="11"/>
      <color rgb="FF000000"/>
      <name val="Arial"/>
      <family val="2"/>
    </font>
    <font>
      <b/>
      <sz val="11"/>
      <color rgb="FF000000"/>
      <name val="Calibri"/>
      <family val="2"/>
      <scheme val="minor"/>
    </font>
    <font>
      <b/>
      <sz val="10"/>
      <color theme="1"/>
      <name val="Calibri"/>
      <family val="2"/>
      <scheme val="minor"/>
    </font>
    <font>
      <sz val="10"/>
      <color rgb="FF000000"/>
      <name val="Calibri"/>
      <family val="2"/>
      <scheme val="minor"/>
    </font>
    <font>
      <sz val="10"/>
      <color theme="1"/>
      <name val="Calibri"/>
      <family val="2"/>
      <scheme val="minor"/>
    </font>
    <font>
      <b/>
      <sz val="11"/>
      <color theme="1"/>
      <name val="Calibri "/>
    </font>
    <font>
      <b/>
      <i/>
      <sz val="11"/>
      <color theme="1"/>
      <name val="Arial"/>
      <family val="2"/>
    </font>
    <font>
      <u/>
      <sz val="11"/>
      <color theme="10"/>
      <name val="Arial"/>
      <family val="2"/>
    </font>
    <font>
      <b/>
      <sz val="11"/>
      <name val="Arial"/>
      <family val="2"/>
    </font>
    <font>
      <sz val="11"/>
      <color rgb="FF00B0F0"/>
      <name val="Arial"/>
      <family val="2"/>
    </font>
    <font>
      <b/>
      <sz val="11"/>
      <color rgb="FF000000"/>
      <name val="Calibri"/>
      <family val="2"/>
    </font>
  </fonts>
  <fills count="19">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70AD47"/>
        <bgColor rgb="FF000000"/>
      </patternFill>
    </fill>
    <fill>
      <patternFill patternType="solid">
        <fgColor rgb="FFC6E0B4"/>
        <bgColor rgb="FF000000"/>
      </patternFill>
    </fill>
    <fill>
      <patternFill patternType="solid">
        <fgColor theme="2" tint="-0.249977111117893"/>
        <bgColor indexed="64"/>
      </patternFill>
    </fill>
    <fill>
      <patternFill patternType="solid">
        <fgColor theme="8" tint="0.59999389629810485"/>
        <bgColor indexed="64"/>
      </patternFill>
    </fill>
    <fill>
      <patternFill patternType="solid">
        <fgColor rgb="FFC6E0B4"/>
        <bgColor indexed="64"/>
      </patternFill>
    </fill>
    <fill>
      <patternFill patternType="solid">
        <fgColor rgb="FFFF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0000"/>
        <bgColor indexed="64"/>
      </patternFill>
    </fill>
    <fill>
      <patternFill patternType="solid">
        <fgColor rgb="FFFF9933"/>
        <bgColor indexed="64"/>
      </patternFill>
    </fill>
    <fill>
      <patternFill patternType="solid">
        <fgColor rgb="FF33CC33"/>
        <bgColor indexed="64"/>
      </patternFill>
    </fill>
    <fill>
      <patternFill patternType="solid">
        <fgColor rgb="FF006600"/>
        <bgColor indexed="64"/>
      </patternFill>
    </fill>
  </fills>
  <borders count="7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medium">
        <color indexed="64"/>
      </right>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thin">
        <color indexed="64"/>
      </bottom>
      <diagonal/>
    </border>
  </borders>
  <cellStyleXfs count="8">
    <xf numFmtId="0" fontId="0" fillId="0" borderId="0"/>
    <xf numFmtId="0" fontId="2" fillId="0" borderId="0" applyNumberForma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4" fillId="0" borderId="0"/>
  </cellStyleXfs>
  <cellXfs count="691">
    <xf numFmtId="0" fontId="0" fillId="0" borderId="0" xfId="0"/>
    <xf numFmtId="0" fontId="0" fillId="0" borderId="17" xfId="0" applyBorder="1" applyAlignment="1">
      <alignment horizontal="center" vertical="center"/>
    </xf>
    <xf numFmtId="0" fontId="11" fillId="0" borderId="30" xfId="0" applyFont="1" applyBorder="1" applyAlignment="1">
      <alignment vertical="center" wrapText="1"/>
    </xf>
    <xf numFmtId="9" fontId="12" fillId="9" borderId="30" xfId="0" applyNumberFormat="1" applyFont="1" applyFill="1" applyBorder="1" applyAlignment="1">
      <alignment vertical="center" wrapText="1"/>
    </xf>
    <xf numFmtId="0" fontId="11" fillId="0" borderId="17" xfId="0" applyFont="1" applyBorder="1" applyAlignment="1">
      <alignment vertical="center" wrapText="1"/>
    </xf>
    <xf numFmtId="0" fontId="1" fillId="0" borderId="17" xfId="0" applyFont="1" applyBorder="1" applyAlignment="1">
      <alignment horizontal="center" vertical="center"/>
    </xf>
    <xf numFmtId="0" fontId="11" fillId="0" borderId="13" xfId="0" applyFont="1" applyBorder="1" applyAlignment="1">
      <alignment horizontal="left" vertical="top" wrapText="1"/>
    </xf>
    <xf numFmtId="0" fontId="0" fillId="0" borderId="17" xfId="0" applyBorder="1" applyAlignment="1">
      <alignment wrapText="1"/>
    </xf>
    <xf numFmtId="0" fontId="10" fillId="0" borderId="17" xfId="0" applyFont="1" applyBorder="1" applyAlignment="1">
      <alignment horizontal="center" vertical="center"/>
    </xf>
    <xf numFmtId="0" fontId="0" fillId="0" borderId="17" xfId="0" applyBorder="1" applyAlignment="1">
      <alignment vertical="center"/>
    </xf>
    <xf numFmtId="0" fontId="0" fillId="0" borderId="17" xfId="0" applyBorder="1" applyAlignment="1">
      <alignment vertical="top" wrapText="1"/>
    </xf>
    <xf numFmtId="0" fontId="0" fillId="0" borderId="17" xfId="0" applyBorder="1" applyAlignment="1">
      <alignment horizontal="left" vertical="top" wrapText="1"/>
    </xf>
    <xf numFmtId="0" fontId="13" fillId="0" borderId="17" xfId="0" applyFont="1" applyBorder="1" applyAlignment="1">
      <alignment horizontal="left" vertical="center" wrapText="1"/>
    </xf>
    <xf numFmtId="0" fontId="14" fillId="0" borderId="17" xfId="0" applyFont="1" applyBorder="1" applyAlignment="1">
      <alignment horizontal="left" vertical="center" wrapText="1"/>
    </xf>
    <xf numFmtId="0" fontId="0" fillId="0" borderId="0" xfId="0" applyAlignment="1">
      <alignment horizontal="center" vertical="center"/>
    </xf>
    <xf numFmtId="0" fontId="0" fillId="0" borderId="17" xfId="0" applyBorder="1" applyAlignment="1">
      <alignment horizontal="justify" vertical="center" wrapText="1"/>
    </xf>
    <xf numFmtId="0" fontId="0" fillId="0" borderId="0" xfId="0" applyAlignment="1">
      <alignment horizontal="justify" vertical="center"/>
    </xf>
    <xf numFmtId="0" fontId="1" fillId="0" borderId="17"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17" xfId="0" applyBorder="1"/>
    <xf numFmtId="0" fontId="13" fillId="0" borderId="13" xfId="0" applyFont="1" applyBorder="1" applyAlignment="1">
      <alignment horizontal="left" vertical="center" wrapText="1"/>
    </xf>
    <xf numFmtId="0" fontId="0" fillId="0" borderId="16" xfId="0" applyBorder="1" applyAlignment="1">
      <alignment horizontal="justify" vertical="center" wrapText="1"/>
    </xf>
    <xf numFmtId="0" fontId="0" fillId="0" borderId="16" xfId="0" applyBorder="1"/>
    <xf numFmtId="0" fontId="1" fillId="0" borderId="30" xfId="0" applyFont="1" applyBorder="1" applyAlignment="1">
      <alignment horizontal="center" vertical="center"/>
    </xf>
    <xf numFmtId="0" fontId="16" fillId="0" borderId="17" xfId="0" applyFont="1" applyBorder="1" applyAlignment="1">
      <alignment horizontal="justify" vertical="center" wrapText="1"/>
    </xf>
    <xf numFmtId="9" fontId="5" fillId="0" borderId="42" xfId="2" applyFont="1" applyBorder="1" applyAlignment="1" applyProtection="1">
      <alignment horizontal="center" vertical="center" wrapText="1"/>
    </xf>
    <xf numFmtId="9" fontId="5" fillId="0" borderId="41" xfId="2" applyFont="1" applyBorder="1" applyAlignment="1" applyProtection="1">
      <alignment horizontal="center" vertical="center"/>
    </xf>
    <xf numFmtId="9" fontId="5" fillId="0" borderId="43" xfId="2" applyFont="1" applyBorder="1" applyAlignment="1" applyProtection="1">
      <alignment horizontal="center" vertical="center"/>
    </xf>
    <xf numFmtId="9" fontId="5" fillId="0" borderId="16" xfId="2" applyFont="1" applyBorder="1" applyAlignment="1" applyProtection="1">
      <alignment horizontal="center" vertical="center" wrapText="1"/>
    </xf>
    <xf numFmtId="9" fontId="5" fillId="0" borderId="17" xfId="2" applyFont="1" applyBorder="1" applyAlignment="1" applyProtection="1">
      <alignment horizontal="center" vertical="center"/>
    </xf>
    <xf numFmtId="9" fontId="5" fillId="0" borderId="14" xfId="2" applyFont="1" applyBorder="1" applyAlignment="1" applyProtection="1">
      <alignment horizontal="center" vertical="center"/>
    </xf>
    <xf numFmtId="9" fontId="5" fillId="0" borderId="0" xfId="2" applyFont="1" applyAlignment="1" applyProtection="1">
      <alignment horizontal="center" vertical="center"/>
    </xf>
    <xf numFmtId="9" fontId="5" fillId="2" borderId="0" xfId="2" applyFont="1" applyFill="1" applyProtection="1"/>
    <xf numFmtId="164" fontId="23" fillId="0" borderId="17" xfId="2" applyNumberFormat="1" applyFont="1" applyBorder="1" applyAlignment="1" applyProtection="1">
      <alignment horizontal="center" vertical="center" wrapText="1"/>
    </xf>
    <xf numFmtId="164" fontId="5" fillId="0" borderId="17" xfId="2" applyNumberFormat="1" applyFont="1" applyBorder="1" applyAlignment="1" applyProtection="1">
      <alignment horizontal="center" vertical="center"/>
    </xf>
    <xf numFmtId="164" fontId="23" fillId="0" borderId="23" xfId="2" applyNumberFormat="1" applyFont="1" applyBorder="1" applyAlignment="1" applyProtection="1">
      <alignment horizontal="center" vertical="center" wrapText="1"/>
    </xf>
    <xf numFmtId="9" fontId="5" fillId="2" borderId="37" xfId="2" applyFont="1" applyFill="1" applyBorder="1" applyAlignment="1" applyProtection="1">
      <alignment horizontal="center" vertical="center"/>
    </xf>
    <xf numFmtId="1" fontId="23" fillId="0" borderId="17" xfId="4" applyNumberFormat="1" applyFont="1" applyBorder="1" applyAlignment="1" applyProtection="1">
      <alignment horizontal="center" vertical="center" wrapText="1"/>
    </xf>
    <xf numFmtId="1" fontId="5" fillId="2" borderId="37" xfId="4" applyNumberFormat="1" applyFont="1" applyFill="1" applyBorder="1" applyAlignment="1" applyProtection="1">
      <alignment horizontal="center" vertical="center"/>
    </xf>
    <xf numFmtId="1" fontId="23" fillId="0" borderId="23" xfId="4" applyNumberFormat="1" applyFont="1" applyBorder="1" applyAlignment="1" applyProtection="1">
      <alignment horizontal="center" vertical="center" wrapText="1"/>
    </xf>
    <xf numFmtId="49" fontId="5" fillId="2" borderId="37" xfId="2" applyNumberFormat="1" applyFont="1" applyFill="1" applyBorder="1" applyAlignment="1" applyProtection="1">
      <alignment horizontal="center" vertical="center" wrapText="1"/>
    </xf>
    <xf numFmtId="49" fontId="5" fillId="2" borderId="51" xfId="2" applyNumberFormat="1" applyFont="1" applyFill="1" applyBorder="1" applyAlignment="1" applyProtection="1">
      <alignment horizontal="center" vertical="center" wrapText="1"/>
    </xf>
    <xf numFmtId="9" fontId="5" fillId="0" borderId="24" xfId="2" applyFont="1" applyBorder="1" applyAlignment="1" applyProtection="1">
      <alignment horizontal="center" vertical="center"/>
    </xf>
    <xf numFmtId="9" fontId="5" fillId="0" borderId="8" xfId="2" applyFont="1" applyBorder="1" applyAlignment="1" applyProtection="1">
      <alignment horizontal="center" vertical="center" wrapText="1"/>
    </xf>
    <xf numFmtId="9" fontId="5" fillId="0" borderId="12" xfId="2" applyFont="1" applyBorder="1" applyAlignment="1" applyProtection="1">
      <alignment horizontal="center" vertical="center" wrapText="1"/>
    </xf>
    <xf numFmtId="9" fontId="5" fillId="0" borderId="12" xfId="2" applyFont="1" applyBorder="1" applyAlignment="1" applyProtection="1">
      <alignment horizontal="center" vertical="center"/>
    </xf>
    <xf numFmtId="9" fontId="5" fillId="0" borderId="19" xfId="2" applyFont="1" applyBorder="1" applyAlignment="1" applyProtection="1">
      <alignment horizontal="center" vertical="center" wrapText="1"/>
    </xf>
    <xf numFmtId="9" fontId="5" fillId="0" borderId="23" xfId="2" applyFont="1" applyBorder="1" applyAlignment="1" applyProtection="1">
      <alignment horizontal="center" vertical="center"/>
    </xf>
    <xf numFmtId="9" fontId="5" fillId="0" borderId="8" xfId="2" applyFont="1" applyBorder="1" applyAlignment="1" applyProtection="1">
      <alignment horizontal="center" vertical="center"/>
    </xf>
    <xf numFmtId="9" fontId="5" fillId="0" borderId="19" xfId="2" applyFont="1" applyBorder="1" applyAlignment="1" applyProtection="1">
      <alignment horizontal="center" vertical="center"/>
    </xf>
    <xf numFmtId="9" fontId="5" fillId="0" borderId="53" xfId="2" applyFont="1" applyBorder="1" applyAlignment="1" applyProtection="1">
      <alignment horizontal="center" vertical="center" wrapText="1"/>
    </xf>
    <xf numFmtId="9" fontId="5" fillId="0" borderId="48" xfId="2" applyFont="1" applyBorder="1" applyAlignment="1" applyProtection="1">
      <alignment horizontal="center" vertical="center"/>
    </xf>
    <xf numFmtId="9" fontId="5" fillId="0" borderId="18" xfId="2" applyFont="1" applyBorder="1" applyAlignment="1" applyProtection="1">
      <alignment horizontal="center" vertical="center"/>
    </xf>
    <xf numFmtId="9" fontId="17" fillId="7" borderId="25" xfId="2" applyFont="1" applyFill="1" applyBorder="1" applyAlignment="1" applyProtection="1">
      <alignment horizontal="center" vertical="center" wrapText="1"/>
    </xf>
    <xf numFmtId="9" fontId="17" fillId="7" borderId="11" xfId="2" applyFont="1" applyFill="1" applyBorder="1" applyAlignment="1" applyProtection="1">
      <alignment horizontal="center" vertical="center" wrapText="1"/>
    </xf>
    <xf numFmtId="0" fontId="5" fillId="0" borderId="0" xfId="0" applyFont="1"/>
    <xf numFmtId="0" fontId="5" fillId="0" borderId="0" xfId="0" applyFont="1" applyAlignment="1">
      <alignment vertical="center"/>
    </xf>
    <xf numFmtId="0" fontId="5" fillId="0" borderId="0" xfId="0" applyFont="1" applyAlignment="1">
      <alignment wrapText="1"/>
    </xf>
    <xf numFmtId="0" fontId="18" fillId="0" borderId="25" xfId="0" applyFont="1" applyBorder="1" applyAlignment="1">
      <alignment horizontal="center" vertical="center" wrapText="1"/>
    </xf>
    <xf numFmtId="0" fontId="18" fillId="0" borderId="10" xfId="0" applyFont="1" applyBorder="1" applyAlignment="1">
      <alignment horizontal="center" vertical="center" wrapText="1"/>
    </xf>
    <xf numFmtId="0" fontId="19" fillId="3" borderId="25"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0"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24" fillId="0" borderId="41" xfId="0" applyFont="1" applyBorder="1" applyAlignment="1">
      <alignment horizontal="center" vertical="center" wrapText="1"/>
    </xf>
    <xf numFmtId="0" fontId="24" fillId="0" borderId="42" xfId="0" applyFont="1" applyBorder="1" applyAlignment="1">
      <alignment horizontal="center" vertical="center" wrapText="1"/>
    </xf>
    <xf numFmtId="0" fontId="20" fillId="0" borderId="0" xfId="0" applyFont="1"/>
    <xf numFmtId="0" fontId="5" fillId="4" borderId="1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24" fillId="0" borderId="17" xfId="0" applyFont="1" applyBorder="1" applyAlignment="1">
      <alignment horizontal="center" vertical="center" wrapText="1"/>
    </xf>
    <xf numFmtId="0" fontId="24" fillId="0" borderId="16" xfId="0" applyFont="1" applyBorder="1" applyAlignment="1">
      <alignment horizontal="center" vertical="center" wrapText="1"/>
    </xf>
    <xf numFmtId="0" fontId="5" fillId="8" borderId="12" xfId="0" applyFont="1" applyFill="1" applyBorder="1" applyAlignment="1">
      <alignment horizontal="center" vertical="center" wrapText="1"/>
    </xf>
    <xf numFmtId="0" fontId="5" fillId="8" borderId="19" xfId="0" applyFont="1" applyFill="1" applyBorder="1" applyAlignment="1">
      <alignment horizontal="center" vertical="center" wrapText="1"/>
    </xf>
    <xf numFmtId="0" fontId="24" fillId="0" borderId="37" xfId="0" applyFont="1" applyBorder="1" applyAlignment="1">
      <alignment horizontal="center" vertical="center" wrapText="1"/>
    </xf>
    <xf numFmtId="0" fontId="24" fillId="0" borderId="54" xfId="0" applyFont="1" applyBorder="1" applyAlignment="1">
      <alignment horizontal="center" vertical="center" wrapText="1"/>
    </xf>
    <xf numFmtId="0" fontId="5" fillId="0" borderId="0" xfId="0" applyFont="1" applyAlignment="1">
      <alignment horizontal="center" vertical="center" wrapText="1"/>
    </xf>
    <xf numFmtId="0" fontId="5" fillId="4" borderId="28"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5" fillId="2" borderId="0" xfId="0" applyFont="1" applyFill="1"/>
    <xf numFmtId="0" fontId="21" fillId="2" borderId="0" xfId="0" applyFont="1" applyFill="1"/>
    <xf numFmtId="0" fontId="17" fillId="2" borderId="1" xfId="0" applyFont="1" applyFill="1" applyBorder="1" applyAlignment="1">
      <alignment horizontal="center" vertical="center"/>
    </xf>
    <xf numFmtId="0" fontId="5" fillId="2" borderId="0" xfId="0" applyFont="1" applyFill="1" applyAlignment="1">
      <alignment vertical="center"/>
    </xf>
    <xf numFmtId="0" fontId="5" fillId="0" borderId="14" xfId="0" applyFont="1" applyBorder="1" applyAlignment="1">
      <alignment horizontal="center" vertical="center" wrapText="1"/>
    </xf>
    <xf numFmtId="0" fontId="5" fillId="0" borderId="10" xfId="0" applyFont="1" applyBorder="1"/>
    <xf numFmtId="0" fontId="5" fillId="0" borderId="11" xfId="0" applyFont="1" applyBorder="1"/>
    <xf numFmtId="0" fontId="5" fillId="0" borderId="23" xfId="0" applyFont="1" applyBorder="1"/>
    <xf numFmtId="0" fontId="5" fillId="0" borderId="23" xfId="0" applyFont="1" applyBorder="1" applyAlignment="1">
      <alignment vertical="top" wrapText="1"/>
    </xf>
    <xf numFmtId="0" fontId="5" fillId="0" borderId="24" xfId="0" applyFont="1" applyBorder="1"/>
    <xf numFmtId="0" fontId="5" fillId="2" borderId="1" xfId="0" applyFont="1" applyFill="1" applyBorder="1" applyAlignment="1">
      <alignment horizontal="center" vertical="center"/>
    </xf>
    <xf numFmtId="9" fontId="5" fillId="2" borderId="35" xfId="0" applyNumberFormat="1" applyFont="1" applyFill="1" applyBorder="1" applyAlignment="1">
      <alignment horizontal="center" vertical="center"/>
    </xf>
    <xf numFmtId="0" fontId="5" fillId="0" borderId="36" xfId="0" applyFont="1" applyBorder="1"/>
    <xf numFmtId="0" fontId="5" fillId="0" borderId="25" xfId="0" applyFont="1" applyBorder="1" applyAlignment="1">
      <alignment horizontal="left" vertical="top" wrapText="1"/>
    </xf>
    <xf numFmtId="0" fontId="23" fillId="0" borderId="15" xfId="0" applyFont="1" applyBorder="1" applyAlignment="1">
      <alignment horizontal="center" vertical="center" wrapText="1"/>
    </xf>
    <xf numFmtId="0" fontId="5" fillId="2" borderId="17" xfId="0" applyFont="1" applyFill="1" applyBorder="1" applyAlignment="1">
      <alignment horizontal="center" vertical="center"/>
    </xf>
    <xf numFmtId="0" fontId="5" fillId="0" borderId="17" xfId="0" applyFont="1" applyBorder="1" applyAlignment="1">
      <alignment horizontal="center" vertical="center"/>
    </xf>
    <xf numFmtId="0" fontId="23" fillId="0" borderId="17" xfId="0" applyFont="1" applyBorder="1" applyAlignment="1">
      <alignment horizontal="center" vertical="center" wrapText="1"/>
    </xf>
    <xf numFmtId="0" fontId="5" fillId="0" borderId="17" xfId="0" applyFont="1" applyBorder="1"/>
    <xf numFmtId="0" fontId="5" fillId="0" borderId="47" xfId="0" applyFont="1" applyBorder="1"/>
    <xf numFmtId="0" fontId="5" fillId="0" borderId="52" xfId="0" applyFont="1" applyBorder="1" applyAlignment="1">
      <alignment horizontal="left" vertical="top" wrapText="1"/>
    </xf>
    <xf numFmtId="9" fontId="5" fillId="2" borderId="37" xfId="0" applyNumberFormat="1" applyFont="1" applyFill="1" applyBorder="1" applyAlignment="1">
      <alignment horizontal="center" vertical="center"/>
    </xf>
    <xf numFmtId="0" fontId="5" fillId="0" borderId="18" xfId="0" applyFont="1" applyBorder="1"/>
    <xf numFmtId="0" fontId="5" fillId="0" borderId="44" xfId="0" applyFont="1" applyBorder="1"/>
    <xf numFmtId="0" fontId="21" fillId="2" borderId="0" xfId="0" applyFont="1" applyFill="1" applyAlignment="1">
      <alignment vertical="center"/>
    </xf>
    <xf numFmtId="0" fontId="19" fillId="2" borderId="0" xfId="0" applyFont="1" applyFill="1" applyAlignment="1">
      <alignment vertical="center"/>
    </xf>
    <xf numFmtId="0" fontId="20" fillId="2" borderId="0" xfId="0" applyFont="1" applyFill="1" applyAlignment="1">
      <alignment vertical="center"/>
    </xf>
    <xf numFmtId="0" fontId="5" fillId="0" borderId="39" xfId="0" applyFont="1" applyBorder="1"/>
    <xf numFmtId="165" fontId="23" fillId="0" borderId="38" xfId="3" applyNumberFormat="1" applyFont="1" applyBorder="1" applyAlignment="1" applyProtection="1">
      <alignment horizontal="center" vertical="center" wrapText="1"/>
    </xf>
    <xf numFmtId="1" fontId="23" fillId="0" borderId="16" xfId="4" applyNumberFormat="1" applyFont="1" applyBorder="1" applyAlignment="1" applyProtection="1">
      <alignment horizontal="center" vertical="center" wrapText="1"/>
    </xf>
    <xf numFmtId="9" fontId="23" fillId="0" borderId="17" xfId="2" applyFont="1" applyBorder="1" applyAlignment="1" applyProtection="1">
      <alignment horizontal="center" vertical="center" wrapText="1"/>
    </xf>
    <xf numFmtId="49" fontId="23" fillId="0" borderId="17" xfId="0" applyNumberFormat="1" applyFont="1" applyBorder="1" applyAlignment="1">
      <alignment horizontal="center" vertical="center" wrapText="1"/>
    </xf>
    <xf numFmtId="49" fontId="23" fillId="0" borderId="13" xfId="0" applyNumberFormat="1" applyFont="1" applyBorder="1" applyAlignment="1">
      <alignment horizontal="center" vertical="center" wrapText="1"/>
    </xf>
    <xf numFmtId="0" fontId="5" fillId="0" borderId="38" xfId="0" applyFont="1" applyBorder="1"/>
    <xf numFmtId="0" fontId="5" fillId="0" borderId="30" xfId="0" applyFont="1" applyBorder="1"/>
    <xf numFmtId="0" fontId="5" fillId="0" borderId="34" xfId="0" applyFont="1" applyBorder="1"/>
    <xf numFmtId="0" fontId="5" fillId="0" borderId="50" xfId="0" applyFont="1" applyBorder="1"/>
    <xf numFmtId="0" fontId="5" fillId="0" borderId="21" xfId="0" applyFont="1" applyBorder="1" applyAlignment="1">
      <alignment horizontal="center" vertical="center" wrapText="1"/>
    </xf>
    <xf numFmtId="165" fontId="23" fillId="0" borderId="40" xfId="3" applyNumberFormat="1" applyFont="1" applyBorder="1" applyAlignment="1" applyProtection="1">
      <alignment horizontal="center" vertical="center" wrapText="1"/>
    </xf>
    <xf numFmtId="1" fontId="23" fillId="0" borderId="53" xfId="4" applyNumberFormat="1" applyFont="1" applyBorder="1" applyAlignment="1" applyProtection="1">
      <alignment horizontal="center" vertical="center" wrapText="1"/>
    </xf>
    <xf numFmtId="9" fontId="23" fillId="0" borderId="23" xfId="2" applyFont="1" applyBorder="1" applyAlignment="1" applyProtection="1">
      <alignment horizontal="center" vertical="center" wrapText="1"/>
    </xf>
    <xf numFmtId="49" fontId="23" fillId="0" borderId="23" xfId="0" applyNumberFormat="1" applyFont="1" applyBorder="1" applyAlignment="1">
      <alignment horizontal="center" vertical="center" wrapText="1"/>
    </xf>
    <xf numFmtId="49" fontId="23" fillId="0" borderId="20" xfId="0" applyNumberFormat="1" applyFont="1" applyBorder="1" applyAlignment="1">
      <alignment horizontal="center" vertical="center" wrapText="1"/>
    </xf>
    <xf numFmtId="0" fontId="5" fillId="0" borderId="40" xfId="0" applyFont="1" applyBorder="1"/>
    <xf numFmtId="165" fontId="5" fillId="2" borderId="1" xfId="0" applyNumberFormat="1" applyFont="1" applyFill="1" applyBorder="1" applyAlignment="1">
      <alignment horizontal="center" vertical="center"/>
    </xf>
    <xf numFmtId="1" fontId="5" fillId="2" borderId="54" xfId="4" applyNumberFormat="1" applyFont="1" applyFill="1" applyBorder="1" applyAlignment="1" applyProtection="1">
      <alignment horizontal="center" vertical="center"/>
    </xf>
    <xf numFmtId="10" fontId="5" fillId="2" borderId="37" xfId="0" applyNumberFormat="1" applyFont="1" applyFill="1" applyBorder="1" applyAlignment="1">
      <alignment horizontal="center" vertical="center"/>
    </xf>
    <xf numFmtId="49" fontId="5" fillId="2" borderId="37" xfId="0" applyNumberFormat="1" applyFont="1" applyFill="1" applyBorder="1" applyAlignment="1">
      <alignment horizontal="center" vertical="center" wrapText="1"/>
    </xf>
    <xf numFmtId="0" fontId="17" fillId="2" borderId="0" xfId="0" applyFont="1" applyFill="1" applyAlignment="1">
      <alignment horizontal="center" vertical="center"/>
    </xf>
    <xf numFmtId="0" fontId="5" fillId="0" borderId="10" xfId="0" applyFont="1" applyBorder="1" applyAlignment="1">
      <alignment vertical="center" wrapText="1"/>
    </xf>
    <xf numFmtId="0" fontId="5" fillId="0" borderId="10" xfId="0" applyFont="1" applyBorder="1" applyAlignment="1">
      <alignment horizontal="left" vertical="top" wrapText="1"/>
    </xf>
    <xf numFmtId="0" fontId="5" fillId="0" borderId="10" xfId="0" applyFont="1" applyBorder="1" applyAlignment="1">
      <alignment vertical="top" wrapText="1"/>
    </xf>
    <xf numFmtId="0" fontId="5" fillId="0" borderId="17" xfId="0" applyFont="1" applyBorder="1" applyAlignment="1">
      <alignment vertical="top" wrapText="1"/>
    </xf>
    <xf numFmtId="0" fontId="5" fillId="5" borderId="12" xfId="0" applyFont="1" applyFill="1" applyBorder="1" applyAlignment="1">
      <alignment vertical="center" wrapText="1"/>
    </xf>
    <xf numFmtId="9" fontId="5" fillId="0" borderId="12" xfId="2" applyFont="1" applyBorder="1" applyAlignment="1" applyProtection="1">
      <alignment vertical="center" wrapText="1"/>
    </xf>
    <xf numFmtId="9" fontId="5" fillId="0" borderId="17" xfId="2" applyFont="1" applyBorder="1" applyAlignment="1" applyProtection="1">
      <alignment vertical="center"/>
    </xf>
    <xf numFmtId="9" fontId="5" fillId="0" borderId="16" xfId="2" applyFont="1" applyBorder="1" applyAlignment="1" applyProtection="1">
      <alignment vertical="center" wrapText="1"/>
    </xf>
    <xf numFmtId="9" fontId="5" fillId="0" borderId="12" xfId="2" applyFont="1" applyBorder="1" applyAlignment="1" applyProtection="1">
      <alignment vertical="center"/>
    </xf>
    <xf numFmtId="0" fontId="20" fillId="0" borderId="0" xfId="0" applyFont="1" applyAlignment="1">
      <alignment vertical="top" wrapText="1"/>
    </xf>
    <xf numFmtId="49" fontId="20" fillId="0" borderId="17" xfId="0" applyNumberFormat="1" applyFont="1" applyBorder="1" applyAlignment="1">
      <alignment horizontal="center" vertical="center" wrapText="1"/>
    </xf>
    <xf numFmtId="49" fontId="20" fillId="0" borderId="23" xfId="0" applyNumberFormat="1" applyFont="1" applyBorder="1" applyAlignment="1">
      <alignment horizontal="center" vertical="center" wrapText="1"/>
    </xf>
    <xf numFmtId="0" fontId="5" fillId="0" borderId="17" xfId="0" applyFont="1" applyBorder="1" applyAlignment="1">
      <alignment wrapText="1"/>
    </xf>
    <xf numFmtId="0" fontId="5" fillId="0" borderId="32" xfId="0" applyFont="1" applyBorder="1" applyAlignment="1">
      <alignment horizontal="left" vertical="top" wrapText="1"/>
    </xf>
    <xf numFmtId="0" fontId="5" fillId="0" borderId="35" xfId="0" applyFont="1" applyBorder="1" applyAlignment="1">
      <alignment horizontal="left" vertical="top" wrapText="1"/>
    </xf>
    <xf numFmtId="0" fontId="5" fillId="0" borderId="35" xfId="0" applyFont="1" applyBorder="1" applyAlignment="1">
      <alignment vertical="top" wrapText="1"/>
    </xf>
    <xf numFmtId="9" fontId="5" fillId="0" borderId="12" xfId="2" applyFont="1" applyBorder="1" applyAlignment="1" applyProtection="1">
      <alignment horizontal="center" vertical="center" wrapText="1"/>
      <protection locked="0"/>
    </xf>
    <xf numFmtId="9" fontId="5" fillId="0" borderId="17" xfId="2" applyFont="1" applyBorder="1" applyAlignment="1" applyProtection="1">
      <alignment horizontal="center" vertical="center"/>
      <protection locked="0"/>
    </xf>
    <xf numFmtId="0" fontId="5" fillId="0" borderId="30" xfId="0" applyFont="1" applyBorder="1" applyAlignment="1">
      <alignment vertical="top" wrapText="1"/>
    </xf>
    <xf numFmtId="49" fontId="23" fillId="0" borderId="17" xfId="0" applyNumberFormat="1" applyFont="1" applyBorder="1" applyAlignment="1" applyProtection="1">
      <alignment horizontal="center" vertical="center" wrapText="1"/>
      <protection locked="0"/>
    </xf>
    <xf numFmtId="49" fontId="23" fillId="0" borderId="23" xfId="0" applyNumberFormat="1" applyFont="1" applyBorder="1" applyAlignment="1" applyProtection="1">
      <alignment horizontal="center" vertical="center" wrapText="1"/>
      <protection locked="0"/>
    </xf>
    <xf numFmtId="1" fontId="23" fillId="0" borderId="17" xfId="4" applyNumberFormat="1" applyFont="1" applyBorder="1" applyAlignment="1" applyProtection="1">
      <alignment horizontal="center" vertical="center" wrapText="1"/>
      <protection locked="0"/>
    </xf>
    <xf numFmtId="1" fontId="23" fillId="0" borderId="23" xfId="4" applyNumberFormat="1" applyFont="1" applyBorder="1" applyAlignment="1" applyProtection="1">
      <alignment horizontal="center" vertical="center" wrapText="1"/>
      <protection locked="0"/>
    </xf>
    <xf numFmtId="0" fontId="5" fillId="2" borderId="17" xfId="0" applyFont="1" applyFill="1" applyBorder="1" applyAlignment="1" applyProtection="1">
      <alignment horizontal="center" vertical="center"/>
      <protection locked="0"/>
    </xf>
    <xf numFmtId="166" fontId="27" fillId="9" borderId="17" xfId="0" applyNumberFormat="1" applyFont="1" applyFill="1" applyBorder="1" applyAlignment="1">
      <alignment horizontal="justify" vertical="top" wrapText="1"/>
    </xf>
    <xf numFmtId="166" fontId="27" fillId="9" borderId="30" xfId="0" applyNumberFormat="1" applyFont="1" applyFill="1" applyBorder="1" applyAlignment="1">
      <alignment horizontal="justify" vertical="top" wrapText="1"/>
    </xf>
    <xf numFmtId="9" fontId="27" fillId="9" borderId="17" xfId="0" applyNumberFormat="1" applyFont="1" applyFill="1" applyBorder="1" applyAlignment="1">
      <alignment horizontal="justify" vertical="top" wrapText="1"/>
    </xf>
    <xf numFmtId="0" fontId="6" fillId="0" borderId="30" xfId="0" applyFont="1" applyBorder="1" applyAlignment="1">
      <alignment horizontal="justify" vertical="center" wrapText="1"/>
    </xf>
    <xf numFmtId="1" fontId="6" fillId="0" borderId="30" xfId="0" applyNumberFormat="1" applyFont="1" applyBorder="1" applyAlignment="1">
      <alignment horizontal="justify" vertical="center" wrapText="1"/>
    </xf>
    <xf numFmtId="0" fontId="28" fillId="0" borderId="17" xfId="0" applyFont="1" applyBorder="1" applyAlignment="1">
      <alignment horizontal="justify" vertical="center" wrapText="1"/>
    </xf>
    <xf numFmtId="0" fontId="24" fillId="0" borderId="17" xfId="0" applyFont="1" applyBorder="1" applyAlignment="1">
      <alignment horizontal="justify" vertical="top" wrapText="1"/>
    </xf>
    <xf numFmtId="0" fontId="29" fillId="0" borderId="30" xfId="7" applyFont="1" applyBorder="1" applyAlignment="1">
      <alignment vertical="top" wrapText="1"/>
    </xf>
    <xf numFmtId="0" fontId="24" fillId="0" borderId="30" xfId="0" applyFont="1" applyBorder="1" applyAlignment="1">
      <alignment horizontal="justify" vertical="top" wrapText="1"/>
    </xf>
    <xf numFmtId="0" fontId="29" fillId="0" borderId="17" xfId="7" applyFont="1" applyBorder="1" applyAlignment="1">
      <alignment vertical="top" wrapText="1"/>
    </xf>
    <xf numFmtId="0" fontId="29" fillId="0" borderId="30" xfId="7" applyFont="1" applyBorder="1" applyAlignment="1">
      <alignment horizontal="left" vertical="top" wrapText="1"/>
    </xf>
    <xf numFmtId="0" fontId="29" fillId="0" borderId="17" xfId="3" applyNumberFormat="1" applyFont="1" applyBorder="1" applyAlignment="1">
      <alignment vertical="top" wrapText="1"/>
    </xf>
    <xf numFmtId="0" fontId="26" fillId="0" borderId="30" xfId="0" applyFont="1" applyBorder="1" applyAlignment="1">
      <alignment horizontal="justify" vertical="top" wrapText="1"/>
    </xf>
    <xf numFmtId="0" fontId="6" fillId="0" borderId="17" xfId="0" applyFont="1" applyBorder="1" applyAlignment="1">
      <alignment vertical="top" wrapText="1"/>
    </xf>
    <xf numFmtId="0" fontId="24" fillId="0" borderId="17" xfId="0" applyFont="1" applyBorder="1" applyAlignment="1">
      <alignment horizontal="left" vertical="center" wrapText="1"/>
    </xf>
    <xf numFmtId="0" fontId="27" fillId="0" borderId="17" xfId="0" applyFont="1" applyBorder="1" applyAlignment="1">
      <alignment horizontal="left" vertical="center" wrapText="1"/>
    </xf>
    <xf numFmtId="0" fontId="26" fillId="0" borderId="17" xfId="0" applyFont="1" applyBorder="1" applyAlignment="1">
      <alignment horizontal="left" vertical="center" wrapText="1"/>
    </xf>
    <xf numFmtId="0" fontId="6" fillId="0" borderId="0" xfId="0" applyFont="1" applyAlignment="1">
      <alignment vertical="center"/>
    </xf>
    <xf numFmtId="9" fontId="6" fillId="0" borderId="0" xfId="0" applyNumberFormat="1" applyFont="1" applyAlignment="1">
      <alignment vertical="center"/>
    </xf>
    <xf numFmtId="0" fontId="6" fillId="0" borderId="0" xfId="0" applyFont="1" applyAlignment="1">
      <alignment horizontal="center" vertical="center"/>
    </xf>
    <xf numFmtId="9" fontId="6" fillId="0" borderId="0" xfId="2" applyFont="1" applyAlignment="1" applyProtection="1">
      <alignment vertical="center"/>
    </xf>
    <xf numFmtId="0" fontId="31" fillId="11" borderId="30" xfId="0" applyFont="1" applyFill="1" applyBorder="1" applyAlignment="1">
      <alignment horizontal="center" vertical="center" wrapText="1"/>
    </xf>
    <xf numFmtId="9" fontId="31" fillId="11" borderId="30" xfId="0" applyNumberFormat="1" applyFont="1" applyFill="1" applyBorder="1" applyAlignment="1">
      <alignment horizontal="center" vertical="center" wrapText="1"/>
    </xf>
    <xf numFmtId="0" fontId="6" fillId="0" borderId="58" xfId="0" applyFont="1" applyBorder="1" applyAlignment="1">
      <alignment horizontal="center" vertical="center"/>
    </xf>
    <xf numFmtId="0" fontId="6" fillId="0" borderId="58" xfId="0" applyFont="1" applyBorder="1" applyAlignment="1">
      <alignment horizontal="left" vertical="center" wrapText="1"/>
    </xf>
    <xf numFmtId="0" fontId="6" fillId="0" borderId="58" xfId="0" applyFont="1" applyBorder="1" applyAlignment="1">
      <alignment horizontal="center" vertical="center" wrapText="1"/>
    </xf>
    <xf numFmtId="14" fontId="6" fillId="0" borderId="58" xfId="0" applyNumberFormat="1" applyFont="1" applyBorder="1" applyAlignment="1">
      <alignment horizontal="center" vertical="center" wrapText="1"/>
    </xf>
    <xf numFmtId="0" fontId="6" fillId="0" borderId="58" xfId="0" applyFont="1" applyBorder="1" applyAlignment="1">
      <alignment vertical="center" wrapText="1"/>
    </xf>
    <xf numFmtId="0" fontId="6" fillId="0" borderId="0" xfId="0" applyFont="1" applyAlignment="1">
      <alignment vertical="center" wrapText="1"/>
    </xf>
    <xf numFmtId="0" fontId="6" fillId="0" borderId="59" xfId="0" applyFont="1" applyBorder="1" applyAlignment="1">
      <alignment vertical="center" wrapText="1"/>
    </xf>
    <xf numFmtId="0" fontId="6" fillId="0" borderId="59" xfId="0" applyFont="1" applyBorder="1" applyAlignment="1">
      <alignment horizontal="left" vertical="center" wrapText="1"/>
    </xf>
    <xf numFmtId="0" fontId="6" fillId="0" borderId="59" xfId="0" applyFont="1" applyBorder="1" applyAlignment="1">
      <alignment horizontal="center" vertical="center" wrapText="1"/>
    </xf>
    <xf numFmtId="14" fontId="6" fillId="0" borderId="59" xfId="0" applyNumberFormat="1" applyFont="1" applyBorder="1" applyAlignment="1">
      <alignment horizontal="center" vertical="center" wrapText="1"/>
    </xf>
    <xf numFmtId="0" fontId="24" fillId="0" borderId="17" xfId="0" applyFont="1" applyBorder="1" applyAlignment="1">
      <alignment wrapText="1"/>
    </xf>
    <xf numFmtId="0" fontId="5" fillId="2" borderId="17" xfId="0" applyFont="1" applyFill="1" applyBorder="1" applyAlignment="1">
      <alignment vertical="center"/>
    </xf>
    <xf numFmtId="0" fontId="5" fillId="2" borderId="17" xfId="0" applyFont="1" applyFill="1" applyBorder="1"/>
    <xf numFmtId="0" fontId="23" fillId="0" borderId="56"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50" xfId="0" applyFont="1" applyBorder="1" applyAlignment="1">
      <alignment horizontal="center" vertical="center" wrapText="1"/>
    </xf>
    <xf numFmtId="0" fontId="24" fillId="2" borderId="41" xfId="0" applyFont="1" applyFill="1" applyBorder="1" applyAlignment="1">
      <alignment horizontal="center" vertical="center" wrapText="1"/>
    </xf>
    <xf numFmtId="0" fontId="19" fillId="6" borderId="17" xfId="0" applyFont="1" applyFill="1" applyBorder="1" applyAlignment="1">
      <alignment horizontal="center" vertical="center" wrapText="1"/>
    </xf>
    <xf numFmtId="164" fontId="23" fillId="0" borderId="41" xfId="2" applyNumberFormat="1" applyFont="1" applyBorder="1" applyAlignment="1" applyProtection="1">
      <alignment horizontal="center" vertical="center" wrapText="1"/>
    </xf>
    <xf numFmtId="164" fontId="5" fillId="0" borderId="41" xfId="2" applyNumberFormat="1" applyFont="1" applyBorder="1" applyAlignment="1" applyProtection="1">
      <alignment horizontal="center" vertical="center"/>
    </xf>
    <xf numFmtId="0" fontId="33" fillId="3" borderId="17" xfId="0" applyFont="1" applyFill="1" applyBorder="1" applyAlignment="1">
      <alignment horizontal="center" vertical="center" wrapText="1"/>
    </xf>
    <xf numFmtId="0" fontId="33" fillId="6" borderId="17" xfId="0" applyFont="1" applyFill="1" applyBorder="1" applyAlignment="1">
      <alignment horizontal="center" vertical="center" wrapText="1"/>
    </xf>
    <xf numFmtId="9" fontId="7" fillId="0" borderId="42" xfId="2" applyFont="1" applyBorder="1" applyAlignment="1" applyProtection="1">
      <alignment horizontal="center" vertical="center" wrapText="1"/>
    </xf>
    <xf numFmtId="0" fontId="24" fillId="2" borderId="17" xfId="0" applyFont="1" applyFill="1" applyBorder="1" applyAlignment="1">
      <alignment horizontal="justify" vertical="top" wrapText="1"/>
    </xf>
    <xf numFmtId="9" fontId="23" fillId="0" borderId="41" xfId="2" applyFont="1" applyBorder="1" applyAlignment="1" applyProtection="1">
      <alignment horizontal="center" vertical="center" wrapText="1"/>
    </xf>
    <xf numFmtId="0" fontId="33" fillId="2" borderId="16" xfId="0" applyFont="1" applyFill="1" applyBorder="1" applyAlignment="1">
      <alignment horizontal="center" vertical="center" wrapText="1"/>
    </xf>
    <xf numFmtId="0" fontId="33" fillId="2" borderId="17" xfId="0" applyFont="1" applyFill="1" applyBorder="1" applyAlignment="1">
      <alignment horizontal="center" vertical="center" wrapText="1"/>
    </xf>
    <xf numFmtId="0" fontId="33" fillId="14" borderId="17" xfId="0" applyFont="1" applyFill="1" applyBorder="1" applyAlignment="1">
      <alignment horizontal="center" vertical="center" wrapText="1"/>
    </xf>
    <xf numFmtId="9" fontId="5" fillId="0" borderId="0" xfId="2" applyFont="1" applyBorder="1" applyAlignment="1" applyProtection="1">
      <alignment horizontal="center" vertical="center"/>
    </xf>
    <xf numFmtId="0" fontId="34" fillId="0" borderId="1" xfId="0" applyFont="1" applyBorder="1" applyAlignment="1">
      <alignment horizontal="center" vertical="center" wrapText="1"/>
    </xf>
    <xf numFmtId="0" fontId="34" fillId="0" borderId="4" xfId="0" applyFont="1" applyBorder="1" applyAlignment="1">
      <alignment horizontal="center" vertical="center" wrapText="1"/>
    </xf>
    <xf numFmtId="0" fontId="35" fillId="15" borderId="44"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36" fillId="0" borderId="7" xfId="0" applyFont="1" applyBorder="1" applyAlignment="1">
      <alignment vertical="center" wrapText="1"/>
    </xf>
    <xf numFmtId="0" fontId="35" fillId="16" borderId="44" xfId="0" applyFont="1" applyFill="1" applyBorder="1" applyAlignment="1">
      <alignment horizontal="center" vertical="center" wrapText="1"/>
    </xf>
    <xf numFmtId="0" fontId="35" fillId="16" borderId="7" xfId="0" applyFont="1" applyFill="1" applyBorder="1" applyAlignment="1">
      <alignment horizontal="center" vertical="center" wrapText="1"/>
    </xf>
    <xf numFmtId="0" fontId="35" fillId="13" borderId="44" xfId="0" applyFont="1" applyFill="1" applyBorder="1" applyAlignment="1">
      <alignment horizontal="center" vertical="center" wrapText="1"/>
    </xf>
    <xf numFmtId="0" fontId="35" fillId="13" borderId="7" xfId="0" applyFont="1" applyFill="1" applyBorder="1" applyAlignment="1">
      <alignment horizontal="center" vertical="center" wrapText="1"/>
    </xf>
    <xf numFmtId="0" fontId="35" fillId="17" borderId="44" xfId="0" applyFont="1" applyFill="1" applyBorder="1" applyAlignment="1">
      <alignment horizontal="center" vertical="center" wrapText="1"/>
    </xf>
    <xf numFmtId="0" fontId="35" fillId="17" borderId="7" xfId="0" applyFont="1" applyFill="1" applyBorder="1" applyAlignment="1">
      <alignment horizontal="center" vertical="center" wrapText="1"/>
    </xf>
    <xf numFmtId="9" fontId="35" fillId="18" borderId="44" xfId="0" applyNumberFormat="1" applyFont="1" applyFill="1" applyBorder="1" applyAlignment="1">
      <alignment horizontal="center" vertical="center" wrapText="1"/>
    </xf>
    <xf numFmtId="0" fontId="35" fillId="18" borderId="7" xfId="0" applyFont="1" applyFill="1" applyBorder="1" applyAlignment="1">
      <alignment horizontal="center" vertical="center" wrapText="1"/>
    </xf>
    <xf numFmtId="164" fontId="23" fillId="0" borderId="60" xfId="2" applyNumberFormat="1" applyFont="1" applyBorder="1" applyAlignment="1" applyProtection="1">
      <alignment horizontal="center" vertical="center" wrapText="1"/>
    </xf>
    <xf numFmtId="0" fontId="6" fillId="0" borderId="1" xfId="0" applyFont="1" applyBorder="1" applyAlignment="1">
      <alignment vertical="center"/>
    </xf>
    <xf numFmtId="0" fontId="6" fillId="0" borderId="1" xfId="0" applyFont="1" applyBorder="1" applyAlignment="1">
      <alignment vertical="center" wrapText="1"/>
    </xf>
    <xf numFmtId="0" fontId="6" fillId="0" borderId="2" xfId="0" applyFont="1" applyBorder="1" applyAlignment="1">
      <alignment horizontal="center" vertical="center"/>
    </xf>
    <xf numFmtId="9" fontId="6" fillId="0" borderId="1" xfId="0" applyNumberFormat="1" applyFont="1" applyBorder="1" applyAlignment="1">
      <alignment vertical="center"/>
    </xf>
    <xf numFmtId="0" fontId="37" fillId="4" borderId="8" xfId="0" applyFont="1" applyFill="1" applyBorder="1" applyAlignment="1">
      <alignment horizontal="center" vertical="center" wrapText="1"/>
    </xf>
    <xf numFmtId="0" fontId="37" fillId="4" borderId="12" xfId="0" applyFont="1" applyFill="1" applyBorder="1" applyAlignment="1">
      <alignment horizontal="center" vertical="center" wrapText="1"/>
    </xf>
    <xf numFmtId="0" fontId="37" fillId="5" borderId="12" xfId="0" applyFont="1" applyFill="1" applyBorder="1" applyAlignment="1">
      <alignment horizontal="center" vertical="center" wrapText="1"/>
    </xf>
    <xf numFmtId="0" fontId="37" fillId="5" borderId="12" xfId="0" applyFont="1" applyFill="1" applyBorder="1" applyAlignment="1">
      <alignment vertical="center" wrapText="1"/>
    </xf>
    <xf numFmtId="0" fontId="37" fillId="8" borderId="12" xfId="0" applyFont="1" applyFill="1" applyBorder="1" applyAlignment="1">
      <alignment horizontal="center" vertical="center" wrapText="1"/>
    </xf>
    <xf numFmtId="0" fontId="37" fillId="8" borderId="19" xfId="0" applyFont="1" applyFill="1" applyBorder="1" applyAlignment="1">
      <alignment horizontal="center" vertical="center" wrapText="1"/>
    </xf>
    <xf numFmtId="0" fontId="18"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164" fontId="5" fillId="0" borderId="42" xfId="2" applyNumberFormat="1" applyFont="1" applyBorder="1" applyAlignment="1" applyProtection="1">
      <alignment horizontal="center" vertical="center"/>
    </xf>
    <xf numFmtId="164" fontId="5" fillId="0" borderId="16" xfId="2" applyNumberFormat="1" applyFont="1" applyBorder="1" applyAlignment="1" applyProtection="1">
      <alignment horizontal="center" vertical="center"/>
    </xf>
    <xf numFmtId="164" fontId="5" fillId="0" borderId="45" xfId="2" applyNumberFormat="1" applyFont="1" applyBorder="1" applyAlignment="1" applyProtection="1">
      <alignment horizontal="center" vertical="center"/>
    </xf>
    <xf numFmtId="164" fontId="5" fillId="0" borderId="27" xfId="2" applyNumberFormat="1" applyFont="1" applyBorder="1" applyAlignment="1" applyProtection="1">
      <alignment horizontal="center" vertical="center"/>
    </xf>
    <xf numFmtId="164" fontId="5" fillId="0" borderId="61" xfId="2" applyNumberFormat="1" applyFont="1" applyBorder="1" applyAlignment="1" applyProtection="1">
      <alignment horizontal="center" vertical="center"/>
    </xf>
    <xf numFmtId="9" fontId="5" fillId="0" borderId="4" xfId="2" applyFont="1" applyBorder="1" applyAlignment="1" applyProtection="1">
      <alignment horizontal="center" vertical="center"/>
    </xf>
    <xf numFmtId="0" fontId="5" fillId="0" borderId="52" xfId="0" applyFont="1" applyBorder="1" applyAlignment="1">
      <alignment vertical="top" wrapText="1"/>
    </xf>
    <xf numFmtId="0" fontId="24" fillId="0" borderId="41" xfId="0" applyFont="1" applyBorder="1" applyAlignment="1">
      <alignment wrapText="1"/>
    </xf>
    <xf numFmtId="0" fontId="5" fillId="2" borderId="41" xfId="0" applyFont="1" applyFill="1" applyBorder="1"/>
    <xf numFmtId="0" fontId="5" fillId="0" borderId="43" xfId="0" applyFont="1" applyBorder="1" applyAlignment="1">
      <alignment horizontal="center" vertical="center" wrapText="1"/>
    </xf>
    <xf numFmtId="0" fontId="23" fillId="0" borderId="47" xfId="0" applyFont="1" applyBorder="1" applyAlignment="1">
      <alignment horizontal="center" vertical="center" wrapText="1"/>
    </xf>
    <xf numFmtId="165" fontId="23" fillId="0" borderId="56" xfId="3" applyNumberFormat="1" applyFont="1" applyBorder="1" applyAlignment="1" applyProtection="1">
      <alignment horizontal="center" vertical="center" wrapText="1"/>
    </xf>
    <xf numFmtId="1" fontId="23" fillId="0" borderId="42" xfId="4" applyNumberFormat="1" applyFont="1" applyBorder="1" applyAlignment="1" applyProtection="1">
      <alignment horizontal="center" vertical="center" wrapText="1"/>
    </xf>
    <xf numFmtId="1" fontId="23" fillId="0" borderId="41" xfId="4" applyNumberFormat="1" applyFont="1" applyBorder="1" applyAlignment="1" applyProtection="1">
      <alignment horizontal="center" vertical="center" wrapText="1"/>
    </xf>
    <xf numFmtId="49" fontId="23" fillId="0" borderId="41" xfId="0" applyNumberFormat="1" applyFont="1" applyBorder="1" applyAlignment="1">
      <alignment horizontal="center" vertical="center" wrapText="1"/>
    </xf>
    <xf numFmtId="1" fontId="23" fillId="0" borderId="41" xfId="4" applyNumberFormat="1" applyFont="1" applyBorder="1" applyAlignment="1" applyProtection="1">
      <alignment horizontal="center" vertical="center" wrapText="1"/>
      <protection locked="0"/>
    </xf>
    <xf numFmtId="49" fontId="23" fillId="0" borderId="41" xfId="0" applyNumberFormat="1" applyFont="1" applyBorder="1" applyAlignment="1" applyProtection="1">
      <alignment horizontal="center" vertical="center" wrapText="1"/>
      <protection locked="0"/>
    </xf>
    <xf numFmtId="49" fontId="23" fillId="0" borderId="9" xfId="0" applyNumberFormat="1" applyFont="1" applyBorder="1" applyAlignment="1">
      <alignment horizontal="center" vertical="center" wrapText="1"/>
    </xf>
    <xf numFmtId="0" fontId="5" fillId="0" borderId="8" xfId="0" applyFont="1" applyBorder="1" applyAlignment="1">
      <alignment horizontal="left" vertical="top" wrapText="1"/>
    </xf>
    <xf numFmtId="0" fontId="19" fillId="3" borderId="17" xfId="0" applyFont="1" applyFill="1" applyBorder="1" applyAlignment="1">
      <alignment horizontal="center" vertical="center" textRotation="90" wrapText="1"/>
    </xf>
    <xf numFmtId="9" fontId="19" fillId="6" borderId="17" xfId="2" applyFont="1" applyFill="1" applyBorder="1" applyAlignment="1" applyProtection="1">
      <alignment horizontal="center" vertical="center" wrapText="1"/>
    </xf>
    <xf numFmtId="9" fontId="19" fillId="3" borderId="17" xfId="2" applyFont="1" applyFill="1" applyBorder="1" applyAlignment="1" applyProtection="1">
      <alignment horizontal="center" vertical="center" wrapText="1"/>
    </xf>
    <xf numFmtId="0" fontId="5" fillId="0" borderId="17" xfId="0" applyFont="1" applyBorder="1" applyAlignment="1">
      <alignment horizontal="center" vertical="center" wrapText="1"/>
    </xf>
    <xf numFmtId="165" fontId="5" fillId="0" borderId="17" xfId="3" applyNumberFormat="1" applyFont="1" applyBorder="1" applyAlignment="1">
      <alignment horizontal="center" vertical="center" wrapText="1"/>
    </xf>
    <xf numFmtId="9" fontId="5" fillId="2" borderId="17" xfId="0" applyNumberFormat="1" applyFont="1" applyFill="1" applyBorder="1" applyAlignment="1">
      <alignment horizontal="center" vertical="center"/>
    </xf>
    <xf numFmtId="165" fontId="23" fillId="0" borderId="17" xfId="3" applyNumberFormat="1" applyFont="1" applyBorder="1" applyAlignment="1" applyProtection="1">
      <alignment horizontal="center" vertical="center" wrapText="1"/>
    </xf>
    <xf numFmtId="0" fontId="5" fillId="0" borderId="17" xfId="0" applyFont="1" applyBorder="1" applyAlignment="1">
      <alignment horizontal="left" vertical="top" wrapText="1"/>
    </xf>
    <xf numFmtId="0" fontId="24" fillId="0" borderId="30" xfId="0" applyFont="1" applyBorder="1" applyAlignment="1">
      <alignment wrapText="1"/>
    </xf>
    <xf numFmtId="0" fontId="24" fillId="0" borderId="0" xfId="0" applyFont="1" applyAlignment="1">
      <alignment horizontal="center" vertical="center" wrapText="1"/>
    </xf>
    <xf numFmtId="0" fontId="24" fillId="0" borderId="0" xfId="0" applyFont="1" applyAlignment="1">
      <alignment wrapText="1"/>
    </xf>
    <xf numFmtId="0" fontId="6" fillId="0" borderId="57" xfId="0" applyFont="1" applyBorder="1" applyAlignment="1">
      <alignment vertical="center" wrapText="1"/>
    </xf>
    <xf numFmtId="0" fontId="6" fillId="0" borderId="57" xfId="0" applyFont="1" applyBorder="1" applyAlignment="1">
      <alignment horizontal="center" vertical="center"/>
    </xf>
    <xf numFmtId="0" fontId="6" fillId="0" borderId="57" xfId="0" applyFont="1" applyBorder="1" applyAlignment="1">
      <alignment horizontal="left" vertical="center" wrapText="1"/>
    </xf>
    <xf numFmtId="0" fontId="6" fillId="0" borderId="57" xfId="0" applyFont="1" applyBorder="1" applyAlignment="1">
      <alignment horizontal="center" vertical="center" wrapText="1"/>
    </xf>
    <xf numFmtId="14" fontId="6" fillId="0" borderId="57" xfId="0" applyNumberFormat="1" applyFont="1" applyBorder="1" applyAlignment="1">
      <alignment horizontal="center" vertical="center" wrapText="1"/>
    </xf>
    <xf numFmtId="0" fontId="6" fillId="0" borderId="17" xfId="0" applyFont="1" applyBorder="1" applyAlignment="1">
      <alignment horizontal="center" vertical="center"/>
    </xf>
    <xf numFmtId="0" fontId="6" fillId="0" borderId="17" xfId="0" applyFont="1" applyBorder="1" applyAlignment="1">
      <alignment horizontal="center" vertical="center" wrapText="1"/>
    </xf>
    <xf numFmtId="0" fontId="29" fillId="0" borderId="58" xfId="0" applyFont="1" applyBorder="1" applyAlignment="1">
      <alignment horizontal="left" vertical="center" wrapText="1"/>
    </xf>
    <xf numFmtId="0" fontId="32" fillId="0" borderId="17" xfId="0" applyFont="1" applyBorder="1" applyAlignment="1">
      <alignment horizontal="center" vertical="center" wrapText="1"/>
    </xf>
    <xf numFmtId="0" fontId="6" fillId="0" borderId="59" xfId="0" applyFont="1" applyBorder="1" applyAlignment="1">
      <alignment horizontal="center" vertical="center"/>
    </xf>
    <xf numFmtId="0" fontId="6" fillId="0" borderId="57" xfId="0" applyFont="1" applyBorder="1" applyAlignment="1">
      <alignment vertical="center"/>
    </xf>
    <xf numFmtId="9" fontId="6" fillId="0" borderId="58" xfId="0" applyNumberFormat="1" applyFont="1" applyBorder="1" applyAlignment="1">
      <alignment horizontal="center" vertical="center"/>
    </xf>
    <xf numFmtId="0" fontId="5" fillId="2" borderId="17" xfId="0" applyFont="1" applyFill="1" applyBorder="1" applyAlignment="1">
      <alignment horizontal="center" vertical="center" wrapText="1"/>
    </xf>
    <xf numFmtId="0" fontId="29" fillId="0" borderId="17" xfId="0" applyFont="1" applyBorder="1" applyAlignment="1">
      <alignment horizontal="center" vertical="center" wrapText="1"/>
    </xf>
    <xf numFmtId="0" fontId="6" fillId="0" borderId="17" xfId="0" applyFont="1" applyBorder="1"/>
    <xf numFmtId="0" fontId="6" fillId="2" borderId="0" xfId="0" applyFont="1" applyFill="1"/>
    <xf numFmtId="0" fontId="38" fillId="2" borderId="0" xfId="0" applyFont="1" applyFill="1"/>
    <xf numFmtId="0" fontId="6" fillId="0" borderId="0" xfId="0" applyFont="1"/>
    <xf numFmtId="0" fontId="30" fillId="2" borderId="1" xfId="0" applyFont="1" applyFill="1" applyBorder="1" applyAlignment="1">
      <alignment horizontal="center" vertical="center"/>
    </xf>
    <xf numFmtId="0" fontId="6" fillId="2" borderId="0" xfId="0" applyFont="1" applyFill="1" applyAlignment="1">
      <alignment horizontal="center"/>
    </xf>
    <xf numFmtId="0" fontId="30" fillId="2" borderId="0" xfId="0" applyFont="1" applyFill="1" applyAlignment="1">
      <alignment horizontal="center" vertical="center"/>
    </xf>
    <xf numFmtId="0" fontId="6" fillId="2" borderId="0" xfId="0" applyFont="1" applyFill="1" applyAlignment="1">
      <alignment vertical="center"/>
    </xf>
    <xf numFmtId="0" fontId="31" fillId="3" borderId="17"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31" fillId="3" borderId="17" xfId="0" applyFont="1" applyFill="1" applyBorder="1" applyAlignment="1">
      <alignment horizontal="center" vertical="center" textRotation="90" wrapText="1"/>
    </xf>
    <xf numFmtId="9" fontId="31" fillId="6" borderId="17" xfId="2" applyFont="1" applyFill="1" applyBorder="1" applyAlignment="1" applyProtection="1">
      <alignment horizontal="center" vertical="center" wrapText="1"/>
    </xf>
    <xf numFmtId="9" fontId="31" fillId="3" borderId="17" xfId="2" applyFont="1" applyFill="1" applyBorder="1" applyAlignment="1" applyProtection="1">
      <alignment horizontal="center" vertical="center" wrapText="1"/>
    </xf>
    <xf numFmtId="0" fontId="6" fillId="2" borderId="17" xfId="0" applyFont="1" applyFill="1" applyBorder="1" applyAlignment="1">
      <alignment vertical="center" wrapText="1"/>
    </xf>
    <xf numFmtId="165" fontId="6" fillId="0" borderId="13" xfId="3" applyNumberFormat="1" applyFont="1" applyBorder="1" applyAlignment="1">
      <alignment horizontal="center" vertical="center" wrapText="1"/>
    </xf>
    <xf numFmtId="9" fontId="32" fillId="0" borderId="16" xfId="2" applyFont="1" applyBorder="1" applyAlignment="1" applyProtection="1">
      <alignment horizontal="center" vertical="center" wrapText="1"/>
    </xf>
    <xf numFmtId="0" fontId="32" fillId="0" borderId="17" xfId="2" applyNumberFormat="1" applyFont="1" applyBorder="1" applyAlignment="1" applyProtection="1">
      <alignment horizontal="center" vertical="center" wrapText="1"/>
    </xf>
    <xf numFmtId="0" fontId="6" fillId="2" borderId="17" xfId="0" applyFont="1" applyFill="1" applyBorder="1" applyAlignment="1">
      <alignment horizontal="center" vertical="center"/>
    </xf>
    <xf numFmtId="0" fontId="6" fillId="2" borderId="17" xfId="0" applyFont="1" applyFill="1" applyBorder="1" applyAlignment="1" applyProtection="1">
      <alignment horizontal="center" vertical="center"/>
      <protection locked="0"/>
    </xf>
    <xf numFmtId="0" fontId="6" fillId="0" borderId="17" xfId="2" applyNumberFormat="1" applyFont="1" applyBorder="1" applyAlignment="1" applyProtection="1">
      <alignment horizontal="center" vertical="center"/>
    </xf>
    <xf numFmtId="164" fontId="6" fillId="0" borderId="17" xfId="2" applyNumberFormat="1" applyFont="1" applyBorder="1" applyAlignment="1" applyProtection="1">
      <alignment horizontal="center" vertical="center"/>
    </xf>
    <xf numFmtId="0" fontId="6" fillId="0" borderId="17" xfId="0" applyFont="1" applyBorder="1" applyAlignment="1">
      <alignment horizontal="left" vertical="top" wrapText="1"/>
    </xf>
    <xf numFmtId="0" fontId="6" fillId="2" borderId="17" xfId="0" applyFont="1" applyFill="1" applyBorder="1" applyAlignment="1">
      <alignment horizontal="center"/>
    </xf>
    <xf numFmtId="164" fontId="32" fillId="0" borderId="17" xfId="2" applyNumberFormat="1" applyFont="1" applyBorder="1" applyAlignment="1" applyProtection="1">
      <alignment horizontal="center" vertical="center" wrapText="1"/>
    </xf>
    <xf numFmtId="0" fontId="6" fillId="2" borderId="30" xfId="0" applyFont="1" applyFill="1" applyBorder="1" applyAlignment="1">
      <alignment horizontal="center" vertical="center"/>
    </xf>
    <xf numFmtId="0" fontId="32" fillId="0" borderId="30" xfId="0" applyFont="1" applyBorder="1" applyAlignment="1">
      <alignment horizontal="center" vertical="center" wrapText="1"/>
    </xf>
    <xf numFmtId="0" fontId="6" fillId="0" borderId="30" xfId="0" applyFont="1" applyBorder="1" applyAlignment="1">
      <alignment horizontal="center" vertical="center"/>
    </xf>
    <xf numFmtId="0" fontId="6" fillId="0" borderId="30" xfId="2" applyNumberFormat="1" applyFont="1" applyBorder="1" applyAlignment="1" applyProtection="1">
      <alignment horizontal="center" vertical="center"/>
    </xf>
    <xf numFmtId="9" fontId="6" fillId="0" borderId="17" xfId="2" applyFont="1" applyBorder="1" applyAlignment="1" applyProtection="1">
      <alignment horizontal="center" vertical="center"/>
    </xf>
    <xf numFmtId="0" fontId="6" fillId="2" borderId="17" xfId="0" applyFont="1" applyFill="1" applyBorder="1"/>
    <xf numFmtId="0" fontId="6" fillId="0" borderId="12"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27" xfId="0" applyFont="1" applyBorder="1" applyAlignment="1">
      <alignment horizontal="center" vertical="center" wrapText="1"/>
    </xf>
    <xf numFmtId="0" fontId="6" fillId="0" borderId="19"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63" xfId="0" applyFont="1" applyBorder="1" applyAlignment="1">
      <alignment horizontal="center" vertical="center" wrapText="1"/>
    </xf>
    <xf numFmtId="165" fontId="6" fillId="0" borderId="17" xfId="3" applyNumberFormat="1" applyFont="1" applyBorder="1" applyAlignment="1">
      <alignment horizontal="center" vertical="center" wrapText="1"/>
    </xf>
    <xf numFmtId="0" fontId="6" fillId="2" borderId="17" xfId="0" applyFont="1" applyFill="1" applyBorder="1" applyAlignment="1">
      <alignment wrapText="1"/>
    </xf>
    <xf numFmtId="9" fontId="32" fillId="0" borderId="17" xfId="2" applyFont="1" applyBorder="1" applyAlignment="1" applyProtection="1">
      <alignment horizontal="center" vertical="center" wrapText="1"/>
    </xf>
    <xf numFmtId="9" fontId="6" fillId="2" borderId="17" xfId="2" applyFont="1" applyFill="1" applyBorder="1" applyAlignment="1">
      <alignment horizontal="center"/>
    </xf>
    <xf numFmtId="9" fontId="6" fillId="2" borderId="17" xfId="0" applyNumberFormat="1" applyFont="1" applyFill="1" applyBorder="1" applyAlignment="1">
      <alignment horizontal="center"/>
    </xf>
    <xf numFmtId="9" fontId="6" fillId="2" borderId="0" xfId="0" applyNumberFormat="1" applyFont="1" applyFill="1" applyAlignment="1">
      <alignment horizontal="center"/>
    </xf>
    <xf numFmtId="0" fontId="29" fillId="0" borderId="17" xfId="0" applyFont="1" applyBorder="1" applyAlignment="1">
      <alignment vertical="center" wrapText="1"/>
    </xf>
    <xf numFmtId="9" fontId="6" fillId="2" borderId="17" xfId="2" applyFont="1" applyFill="1" applyBorder="1" applyAlignment="1">
      <alignment horizontal="center" vertical="center"/>
    </xf>
    <xf numFmtId="9" fontId="6" fillId="2" borderId="17" xfId="0" applyNumberFormat="1" applyFont="1" applyFill="1" applyBorder="1" applyAlignment="1">
      <alignment horizontal="center" vertical="center"/>
    </xf>
    <xf numFmtId="0" fontId="29" fillId="2" borderId="17" xfId="0" applyFont="1" applyFill="1" applyBorder="1" applyAlignment="1">
      <alignment horizontal="center" vertical="center" wrapText="1"/>
    </xf>
    <xf numFmtId="1" fontId="5" fillId="2" borderId="17" xfId="2" applyNumberFormat="1" applyFont="1" applyFill="1" applyBorder="1" applyAlignment="1" applyProtection="1">
      <alignment horizontal="center" vertical="center"/>
    </xf>
    <xf numFmtId="1" fontId="19" fillId="3" borderId="17" xfId="0" applyNumberFormat="1" applyFont="1" applyFill="1" applyBorder="1" applyAlignment="1">
      <alignment horizontal="center" vertical="center" wrapText="1"/>
    </xf>
    <xf numFmtId="1" fontId="19" fillId="6" borderId="17" xfId="0" applyNumberFormat="1" applyFont="1" applyFill="1" applyBorder="1" applyAlignment="1">
      <alignment horizontal="center" vertical="center" wrapText="1"/>
    </xf>
    <xf numFmtId="1" fontId="19" fillId="3" borderId="17" xfId="0" applyNumberFormat="1" applyFont="1" applyFill="1" applyBorder="1" applyAlignment="1">
      <alignment horizontal="center" vertical="center" textRotation="90" wrapText="1"/>
    </xf>
    <xf numFmtId="1" fontId="19" fillId="6" borderId="17" xfId="2" applyNumberFormat="1" applyFont="1" applyFill="1" applyBorder="1" applyAlignment="1" applyProtection="1">
      <alignment horizontal="center" vertical="center" wrapText="1"/>
    </xf>
    <xf numFmtId="1" fontId="19" fillId="3" borderId="17" xfId="2" applyNumberFormat="1" applyFont="1" applyFill="1" applyBorder="1" applyAlignment="1" applyProtection="1">
      <alignment horizontal="center" vertical="center" wrapText="1"/>
    </xf>
    <xf numFmtId="1" fontId="29" fillId="0" borderId="17" xfId="0" applyNumberFormat="1" applyFont="1" applyBorder="1" applyAlignment="1">
      <alignment horizontal="center" vertical="center" wrapText="1"/>
    </xf>
    <xf numFmtId="1" fontId="5" fillId="2" borderId="17" xfId="0" applyNumberFormat="1" applyFont="1" applyFill="1" applyBorder="1" applyAlignment="1">
      <alignment horizontal="center" vertical="center" wrapText="1"/>
    </xf>
    <xf numFmtId="1" fontId="5" fillId="0" borderId="17" xfId="0" applyNumberFormat="1" applyFont="1" applyBorder="1" applyAlignment="1">
      <alignment horizontal="center" vertical="center" wrapText="1"/>
    </xf>
    <xf numFmtId="1" fontId="5" fillId="0" borderId="17" xfId="3" applyNumberFormat="1" applyFont="1" applyBorder="1" applyAlignment="1">
      <alignment horizontal="center" vertical="center" wrapText="1"/>
    </xf>
    <xf numFmtId="1" fontId="23" fillId="0" borderId="17" xfId="0" applyNumberFormat="1" applyFont="1" applyBorder="1" applyAlignment="1">
      <alignment horizontal="center" vertical="center" wrapText="1"/>
    </xf>
    <xf numFmtId="1" fontId="23" fillId="0" borderId="17" xfId="2" applyNumberFormat="1" applyFont="1" applyBorder="1" applyAlignment="1" applyProtection="1">
      <alignment horizontal="center" vertical="center" wrapText="1"/>
    </xf>
    <xf numFmtId="1" fontId="5" fillId="0" borderId="17" xfId="0" applyNumberFormat="1" applyFont="1" applyBorder="1" applyAlignment="1">
      <alignment horizontal="center" vertical="center"/>
    </xf>
    <xf numFmtId="1" fontId="5" fillId="2" borderId="17" xfId="0" applyNumberFormat="1" applyFont="1" applyFill="1" applyBorder="1" applyAlignment="1">
      <alignment horizontal="center" vertical="center"/>
    </xf>
    <xf numFmtId="1" fontId="5" fillId="2" borderId="17" xfId="0" applyNumberFormat="1" applyFont="1" applyFill="1" applyBorder="1" applyAlignment="1" applyProtection="1">
      <alignment horizontal="center" vertical="center"/>
      <protection locked="0"/>
    </xf>
    <xf numFmtId="1" fontId="5" fillId="0" borderId="17" xfId="2" applyNumberFormat="1" applyFont="1" applyBorder="1" applyAlignment="1" applyProtection="1">
      <alignment horizontal="center" vertical="center"/>
    </xf>
    <xf numFmtId="1" fontId="5" fillId="0" borderId="42" xfId="2" applyNumberFormat="1" applyFont="1" applyBorder="1" applyAlignment="1" applyProtection="1">
      <alignment horizontal="center" vertical="center"/>
    </xf>
    <xf numFmtId="1" fontId="5" fillId="0" borderId="39" xfId="0" applyNumberFormat="1" applyFont="1" applyBorder="1"/>
    <xf numFmtId="1" fontId="5" fillId="0" borderId="52" xfId="0" applyNumberFormat="1" applyFont="1" applyBorder="1" applyAlignment="1">
      <alignment horizontal="left" vertical="top" wrapText="1"/>
    </xf>
    <xf numFmtId="1" fontId="5" fillId="0" borderId="10" xfId="0" applyNumberFormat="1" applyFont="1" applyBorder="1" applyAlignment="1">
      <alignment horizontal="left" vertical="top" wrapText="1"/>
    </xf>
    <xf numFmtId="1" fontId="5" fillId="0" borderId="10" xfId="0" applyNumberFormat="1" applyFont="1" applyBorder="1" applyAlignment="1">
      <alignment vertical="top" wrapText="1"/>
    </xf>
    <xf numFmtId="1" fontId="6" fillId="0" borderId="0" xfId="0" applyNumberFormat="1" applyFont="1"/>
    <xf numFmtId="1" fontId="5" fillId="0" borderId="10" xfId="0" applyNumberFormat="1" applyFont="1" applyBorder="1"/>
    <xf numFmtId="1" fontId="5" fillId="0" borderId="11" xfId="0" applyNumberFormat="1" applyFont="1" applyBorder="1"/>
    <xf numFmtId="1" fontId="5" fillId="0" borderId="36" xfId="0" applyNumberFormat="1" applyFont="1" applyBorder="1"/>
    <xf numFmtId="1" fontId="5" fillId="0" borderId="16" xfId="2" applyNumberFormat="1" applyFont="1" applyBorder="1" applyAlignment="1" applyProtection="1">
      <alignment horizontal="center" vertical="center"/>
    </xf>
    <xf numFmtId="1" fontId="5" fillId="0" borderId="38" xfId="0" applyNumberFormat="1" applyFont="1" applyBorder="1"/>
    <xf numFmtId="1" fontId="5" fillId="0" borderId="17" xfId="0" applyNumberFormat="1" applyFont="1" applyBorder="1"/>
    <xf numFmtId="1" fontId="5" fillId="0" borderId="18" xfId="0" applyNumberFormat="1" applyFont="1" applyBorder="1"/>
    <xf numFmtId="1" fontId="5" fillId="0" borderId="47" xfId="0" applyNumberFormat="1" applyFont="1" applyBorder="1"/>
    <xf numFmtId="1" fontId="5" fillId="2" borderId="17" xfId="0" applyNumberFormat="1" applyFont="1" applyFill="1" applyBorder="1" applyAlignment="1">
      <alignment vertical="center" wrapText="1"/>
    </xf>
    <xf numFmtId="1" fontId="5" fillId="2" borderId="0" xfId="0" applyNumberFormat="1" applyFont="1" applyFill="1"/>
    <xf numFmtId="1" fontId="5" fillId="0" borderId="0" xfId="0" applyNumberFormat="1" applyFont="1"/>
    <xf numFmtId="1" fontId="27" fillId="9" borderId="17" xfId="0" applyNumberFormat="1" applyFont="1" applyFill="1" applyBorder="1" applyAlignment="1">
      <alignment horizontal="justify" vertical="top" wrapText="1"/>
    </xf>
    <xf numFmtId="1" fontId="24" fillId="0" borderId="17" xfId="0" applyNumberFormat="1" applyFont="1" applyBorder="1" applyAlignment="1">
      <alignment horizontal="justify" vertical="top" wrapText="1"/>
    </xf>
    <xf numFmtId="1" fontId="29" fillId="0" borderId="30" xfId="7" applyNumberFormat="1" applyFont="1" applyBorder="1" applyAlignment="1">
      <alignment vertical="top" wrapText="1"/>
    </xf>
    <xf numFmtId="1" fontId="29" fillId="0" borderId="30" xfId="7" applyNumberFormat="1" applyFont="1" applyBorder="1" applyAlignment="1">
      <alignment horizontal="left" vertical="top" wrapText="1"/>
    </xf>
    <xf numFmtId="1" fontId="27" fillId="0" borderId="17" xfId="0" applyNumberFormat="1" applyFont="1" applyBorder="1" applyAlignment="1">
      <alignment horizontal="left" vertical="center" wrapText="1"/>
    </xf>
    <xf numFmtId="1" fontId="27" fillId="9" borderId="30" xfId="0" applyNumberFormat="1" applyFont="1" applyFill="1" applyBorder="1" applyAlignment="1">
      <alignment horizontal="justify" vertical="top" wrapText="1"/>
    </xf>
    <xf numFmtId="1" fontId="24" fillId="0" borderId="30" xfId="0" applyNumberFormat="1" applyFont="1" applyBorder="1" applyAlignment="1">
      <alignment horizontal="justify" vertical="top" wrapText="1"/>
    </xf>
    <xf numFmtId="1" fontId="28" fillId="0" borderId="17" xfId="0" applyNumberFormat="1" applyFont="1" applyBorder="1" applyAlignment="1">
      <alignment horizontal="justify" vertical="center" wrapText="1"/>
    </xf>
    <xf numFmtId="1" fontId="29" fillId="0" borderId="17" xfId="7" applyNumberFormat="1" applyFont="1" applyBorder="1" applyAlignment="1">
      <alignment vertical="top" wrapText="1"/>
    </xf>
    <xf numFmtId="1" fontId="5" fillId="0" borderId="0" xfId="0" applyNumberFormat="1" applyFont="1" applyAlignment="1">
      <alignment vertical="center"/>
    </xf>
    <xf numFmtId="1" fontId="24" fillId="2" borderId="17" xfId="0" applyNumberFormat="1" applyFont="1" applyFill="1" applyBorder="1" applyAlignment="1">
      <alignment horizontal="justify" vertical="top" wrapText="1"/>
    </xf>
    <xf numFmtId="1" fontId="29" fillId="0" borderId="17" xfId="3" applyNumberFormat="1" applyFont="1" applyBorder="1" applyAlignment="1">
      <alignment vertical="top" wrapText="1"/>
    </xf>
    <xf numFmtId="1" fontId="6" fillId="0" borderId="17" xfId="0" applyNumberFormat="1" applyFont="1" applyBorder="1" applyAlignment="1">
      <alignment vertical="top" wrapText="1"/>
    </xf>
    <xf numFmtId="1" fontId="26" fillId="0" borderId="30" xfId="0" applyNumberFormat="1" applyFont="1" applyBorder="1" applyAlignment="1">
      <alignment horizontal="justify" vertical="top" wrapText="1"/>
    </xf>
    <xf numFmtId="1" fontId="26" fillId="0" borderId="17" xfId="0" applyNumberFormat="1" applyFont="1" applyBorder="1" applyAlignment="1">
      <alignment horizontal="left" vertical="center" wrapText="1"/>
    </xf>
    <xf numFmtId="1" fontId="31" fillId="3" borderId="17" xfId="0" applyNumberFormat="1" applyFont="1" applyFill="1" applyBorder="1" applyAlignment="1">
      <alignment horizontal="center" vertical="center" wrapText="1"/>
    </xf>
    <xf numFmtId="1" fontId="31" fillId="6" borderId="17" xfId="0" applyNumberFormat="1" applyFont="1" applyFill="1" applyBorder="1" applyAlignment="1">
      <alignment horizontal="center" vertical="center" wrapText="1"/>
    </xf>
    <xf numFmtId="1" fontId="31" fillId="3" borderId="17" xfId="0" applyNumberFormat="1" applyFont="1" applyFill="1" applyBorder="1" applyAlignment="1">
      <alignment horizontal="center" vertical="center" textRotation="90" wrapText="1"/>
    </xf>
    <xf numFmtId="1" fontId="31" fillId="6" borderId="17" xfId="2" applyNumberFormat="1" applyFont="1" applyFill="1" applyBorder="1" applyAlignment="1" applyProtection="1">
      <alignment horizontal="center" vertical="center" wrapText="1"/>
    </xf>
    <xf numFmtId="1" fontId="31" fillId="3" borderId="17" xfId="2" applyNumberFormat="1" applyFont="1" applyFill="1" applyBorder="1" applyAlignment="1" applyProtection="1">
      <alignment horizontal="center" vertical="center" wrapText="1"/>
    </xf>
    <xf numFmtId="1" fontId="6" fillId="2" borderId="17" xfId="0" applyNumberFormat="1" applyFont="1" applyFill="1" applyBorder="1" applyAlignment="1">
      <alignment horizontal="center" vertical="center" wrapText="1"/>
    </xf>
    <xf numFmtId="1" fontId="6" fillId="0" borderId="17" xfId="0" applyNumberFormat="1" applyFont="1" applyBorder="1" applyAlignment="1">
      <alignment horizontal="center" vertical="center" wrapText="1"/>
    </xf>
    <xf numFmtId="1" fontId="6" fillId="0" borderId="13" xfId="3" applyNumberFormat="1" applyFont="1" applyBorder="1" applyAlignment="1">
      <alignment horizontal="center" vertical="center" wrapText="1"/>
    </xf>
    <xf numFmtId="1" fontId="32" fillId="0" borderId="17" xfId="0" applyNumberFormat="1" applyFont="1" applyBorder="1" applyAlignment="1">
      <alignment horizontal="center" vertical="center" wrapText="1"/>
    </xf>
    <xf numFmtId="1" fontId="32" fillId="0" borderId="17" xfId="2" applyNumberFormat="1" applyFont="1" applyBorder="1" applyAlignment="1" applyProtection="1">
      <alignment horizontal="center" vertical="center" wrapText="1"/>
    </xf>
    <xf numFmtId="1" fontId="6" fillId="0" borderId="17" xfId="0" applyNumberFormat="1" applyFont="1" applyBorder="1" applyAlignment="1">
      <alignment horizontal="center" vertical="center"/>
    </xf>
    <xf numFmtId="1" fontId="6" fillId="2" borderId="17" xfId="0" applyNumberFormat="1" applyFont="1" applyFill="1" applyBorder="1" applyAlignment="1">
      <alignment horizontal="center" vertical="center"/>
    </xf>
    <xf numFmtId="1" fontId="6" fillId="2" borderId="17" xfId="2" applyNumberFormat="1" applyFont="1" applyFill="1" applyBorder="1" applyAlignment="1" applyProtection="1">
      <alignment horizontal="center" vertical="center"/>
    </xf>
    <xf numFmtId="1" fontId="6" fillId="2" borderId="17" xfId="0" applyNumberFormat="1" applyFont="1" applyFill="1" applyBorder="1" applyAlignment="1" applyProtection="1">
      <alignment horizontal="center" vertical="center"/>
      <protection locked="0"/>
    </xf>
    <xf numFmtId="1" fontId="6" fillId="0" borderId="17" xfId="2" applyNumberFormat="1" applyFont="1" applyBorder="1" applyAlignment="1" applyProtection="1">
      <alignment horizontal="center" vertical="center"/>
    </xf>
    <xf numFmtId="1" fontId="6" fillId="0" borderId="42" xfId="2" applyNumberFormat="1" applyFont="1" applyBorder="1" applyAlignment="1" applyProtection="1">
      <alignment horizontal="center" vertical="center"/>
    </xf>
    <xf numFmtId="1" fontId="6" fillId="0" borderId="39" xfId="0" applyNumberFormat="1" applyFont="1" applyBorder="1" applyAlignment="1">
      <alignment horizontal="center" vertical="center"/>
    </xf>
    <xf numFmtId="1" fontId="6" fillId="0" borderId="52" xfId="0" applyNumberFormat="1" applyFont="1" applyBorder="1" applyAlignment="1">
      <alignment horizontal="center" vertical="center" wrapText="1"/>
    </xf>
    <xf numFmtId="1" fontId="6" fillId="0" borderId="10" xfId="0" applyNumberFormat="1" applyFont="1" applyBorder="1" applyAlignment="1">
      <alignment horizontal="center" vertical="center" wrapText="1"/>
    </xf>
    <xf numFmtId="1" fontId="6" fillId="0" borderId="0" xfId="0" applyNumberFormat="1" applyFont="1" applyAlignment="1">
      <alignment horizontal="center" vertical="center"/>
    </xf>
    <xf numFmtId="1" fontId="6" fillId="0" borderId="10" xfId="0" applyNumberFormat="1" applyFont="1" applyBorder="1" applyAlignment="1">
      <alignment horizontal="center" vertical="center"/>
    </xf>
    <xf numFmtId="1" fontId="6" fillId="0" borderId="11" xfId="0" applyNumberFormat="1" applyFont="1" applyBorder="1" applyAlignment="1">
      <alignment horizontal="center" vertical="center"/>
    </xf>
    <xf numFmtId="1" fontId="6" fillId="0" borderId="36" xfId="0" applyNumberFormat="1" applyFont="1" applyBorder="1" applyAlignment="1">
      <alignment horizontal="center" vertical="center"/>
    </xf>
    <xf numFmtId="1" fontId="6" fillId="0" borderId="16" xfId="2" applyNumberFormat="1" applyFont="1" applyBorder="1" applyAlignment="1" applyProtection="1">
      <alignment horizontal="center" vertical="center"/>
    </xf>
    <xf numFmtId="1" fontId="6" fillId="0" borderId="38" xfId="0" applyNumberFormat="1" applyFont="1" applyBorder="1" applyAlignment="1">
      <alignment horizontal="center" vertical="center"/>
    </xf>
    <xf numFmtId="1" fontId="6" fillId="0" borderId="18" xfId="0" applyNumberFormat="1" applyFont="1" applyBorder="1" applyAlignment="1">
      <alignment horizontal="center" vertical="center"/>
    </xf>
    <xf numFmtId="1" fontId="6" fillId="0" borderId="47" xfId="0" applyNumberFormat="1" applyFont="1" applyBorder="1" applyAlignment="1">
      <alignment horizontal="center" vertical="center"/>
    </xf>
    <xf numFmtId="1" fontId="6" fillId="2" borderId="0" xfId="0" applyNumberFormat="1" applyFont="1" applyFill="1" applyAlignment="1">
      <alignment horizontal="center" vertical="center"/>
    </xf>
    <xf numFmtId="1" fontId="6" fillId="2" borderId="17" xfId="2" applyNumberFormat="1" applyFont="1" applyFill="1" applyBorder="1" applyAlignment="1">
      <alignment horizontal="center" vertical="center"/>
    </xf>
    <xf numFmtId="0" fontId="5" fillId="0" borderId="39" xfId="0" applyFont="1" applyBorder="1" applyAlignment="1">
      <alignment horizontal="center" vertical="center"/>
    </xf>
    <xf numFmtId="0" fontId="5" fillId="0" borderId="5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36" xfId="0" applyFont="1" applyBorder="1" applyAlignment="1">
      <alignment horizontal="center" vertical="center"/>
    </xf>
    <xf numFmtId="0" fontId="5" fillId="0" borderId="38" xfId="0" applyFont="1" applyBorder="1" applyAlignment="1">
      <alignment horizontal="center" vertical="center"/>
    </xf>
    <xf numFmtId="0" fontId="5" fillId="0" borderId="18" xfId="0" applyFont="1" applyBorder="1" applyAlignment="1">
      <alignment horizontal="center" vertical="center"/>
    </xf>
    <xf numFmtId="0" fontId="5" fillId="0" borderId="47" xfId="0" applyFont="1" applyBorder="1" applyAlignment="1">
      <alignment horizontal="center" vertical="center"/>
    </xf>
    <xf numFmtId="0" fontId="5" fillId="2" borderId="0" xfId="0" applyFont="1" applyFill="1" applyAlignment="1">
      <alignment wrapText="1"/>
    </xf>
    <xf numFmtId="0" fontId="5" fillId="2" borderId="17" xfId="0" applyFont="1" applyFill="1" applyBorder="1" applyAlignment="1">
      <alignment vertical="center" wrapText="1"/>
    </xf>
    <xf numFmtId="0" fontId="5" fillId="2" borderId="17" xfId="0" applyFont="1" applyFill="1" applyBorder="1" applyAlignment="1">
      <alignment wrapText="1"/>
    </xf>
    <xf numFmtId="0" fontId="5" fillId="0" borderId="56" xfId="0" applyFont="1" applyBorder="1"/>
    <xf numFmtId="0" fontId="5" fillId="0" borderId="41" xfId="0" applyFont="1" applyBorder="1"/>
    <xf numFmtId="0" fontId="5" fillId="0" borderId="48" xfId="0" applyFont="1" applyBorder="1"/>
    <xf numFmtId="0" fontId="20" fillId="0" borderId="17" xfId="0" applyFont="1" applyBorder="1" applyAlignment="1">
      <alignment horizontal="center" vertical="center" wrapText="1"/>
    </xf>
    <xf numFmtId="0" fontId="20" fillId="0" borderId="17" xfId="0" applyFont="1" applyBorder="1" applyAlignment="1">
      <alignment vertical="center" wrapText="1"/>
    </xf>
    <xf numFmtId="9" fontId="6" fillId="0" borderId="57" xfId="2" applyFont="1" applyFill="1" applyBorder="1" applyAlignment="1">
      <alignment horizontal="center" vertical="center"/>
    </xf>
    <xf numFmtId="9" fontId="6" fillId="0" borderId="57" xfId="0" applyNumberFormat="1" applyFont="1" applyBorder="1" applyAlignment="1">
      <alignment horizontal="center" vertical="center"/>
    </xf>
    <xf numFmtId="0" fontId="29" fillId="0" borderId="58" xfId="0" applyFont="1" applyBorder="1" applyAlignment="1">
      <alignment vertical="center" wrapText="1"/>
    </xf>
    <xf numFmtId="0" fontId="29" fillId="0" borderId="58" xfId="0" applyFont="1" applyBorder="1" applyAlignment="1">
      <alignment horizontal="center" vertical="center"/>
    </xf>
    <xf numFmtId="0" fontId="29" fillId="0" borderId="58" xfId="0" applyFont="1" applyBorder="1" applyAlignment="1">
      <alignment horizontal="center" vertical="center" wrapText="1"/>
    </xf>
    <xf numFmtId="14" fontId="29" fillId="0" borderId="58" xfId="0" applyNumberFormat="1" applyFont="1" applyBorder="1" applyAlignment="1">
      <alignment horizontal="center" vertical="center" wrapText="1"/>
    </xf>
    <xf numFmtId="9" fontId="29" fillId="0" borderId="58" xfId="2" applyFont="1" applyFill="1" applyBorder="1" applyAlignment="1">
      <alignment horizontal="center" vertical="center"/>
    </xf>
    <xf numFmtId="9" fontId="29" fillId="0" borderId="58" xfId="0" applyNumberFormat="1" applyFont="1" applyBorder="1" applyAlignment="1">
      <alignment horizontal="center" vertical="center"/>
    </xf>
    <xf numFmtId="0" fontId="29" fillId="0" borderId="0" xfId="0" applyFont="1" applyAlignment="1">
      <alignment vertical="center"/>
    </xf>
    <xf numFmtId="9" fontId="6" fillId="0" borderId="58" xfId="2" applyFont="1" applyFill="1" applyBorder="1" applyAlignment="1">
      <alignment horizontal="center" vertical="center"/>
    </xf>
    <xf numFmtId="9" fontId="6" fillId="0" borderId="59" xfId="2" applyFont="1" applyFill="1" applyBorder="1" applyAlignment="1">
      <alignment horizontal="center" vertical="center"/>
    </xf>
    <xf numFmtId="9" fontId="6" fillId="0" borderId="59" xfId="0" applyNumberFormat="1" applyFont="1" applyBorder="1" applyAlignment="1">
      <alignment horizontal="center" vertical="center"/>
    </xf>
    <xf numFmtId="0" fontId="6" fillId="0" borderId="58" xfId="0" applyFont="1" applyBorder="1" applyAlignment="1">
      <alignment vertical="center"/>
    </xf>
    <xf numFmtId="0" fontId="0" fillId="0" borderId="58" xfId="0" applyBorder="1" applyAlignment="1">
      <alignment horizontal="left" vertical="center" wrapText="1"/>
    </xf>
    <xf numFmtId="0" fontId="0" fillId="0" borderId="58" xfId="0" applyBorder="1" applyAlignment="1">
      <alignment vertical="center" wrapText="1"/>
    </xf>
    <xf numFmtId="0" fontId="0" fillId="0" borderId="58" xfId="0" applyBorder="1" applyAlignment="1">
      <alignment wrapText="1"/>
    </xf>
    <xf numFmtId="0" fontId="41" fillId="0" borderId="58" xfId="0" applyFont="1" applyBorder="1" applyAlignment="1">
      <alignment horizontal="center" vertical="center"/>
    </xf>
    <xf numFmtId="9" fontId="41" fillId="0" borderId="58" xfId="2" applyFont="1" applyFill="1" applyBorder="1" applyAlignment="1">
      <alignment horizontal="center" vertical="center"/>
    </xf>
    <xf numFmtId="9" fontId="41" fillId="0" borderId="58" xfId="0" applyNumberFormat="1" applyFont="1" applyBorder="1" applyAlignment="1">
      <alignment horizontal="center" vertical="center"/>
    </xf>
    <xf numFmtId="0" fontId="0" fillId="0" borderId="59" xfId="0" applyBorder="1" applyAlignment="1">
      <alignment horizontal="left" vertical="center" wrapText="1"/>
    </xf>
    <xf numFmtId="0" fontId="0" fillId="0" borderId="59" xfId="0" applyBorder="1" applyAlignment="1">
      <alignment wrapText="1"/>
    </xf>
    <xf numFmtId="0" fontId="0" fillId="0" borderId="59" xfId="0" applyBorder="1" applyAlignment="1">
      <alignment vertical="center" wrapText="1"/>
    </xf>
    <xf numFmtId="0" fontId="29" fillId="0" borderId="57" xfId="0" applyFont="1" applyBorder="1" applyAlignment="1">
      <alignment vertical="center" wrapText="1"/>
    </xf>
    <xf numFmtId="0" fontId="29" fillId="0" borderId="57" xfId="0" applyFont="1" applyBorder="1" applyAlignment="1">
      <alignment horizontal="center" vertical="center"/>
    </xf>
    <xf numFmtId="0" fontId="29" fillId="0" borderId="57" xfId="0" applyFont="1" applyBorder="1" applyAlignment="1">
      <alignment horizontal="left" vertical="center" wrapText="1"/>
    </xf>
    <xf numFmtId="0" fontId="29" fillId="0" borderId="57" xfId="0" applyFont="1" applyBorder="1" applyAlignment="1">
      <alignment horizontal="center" vertical="center" wrapText="1"/>
    </xf>
    <xf numFmtId="14" fontId="29" fillId="0" borderId="57" xfId="0" applyNumberFormat="1" applyFont="1" applyBorder="1" applyAlignment="1">
      <alignment horizontal="center" vertical="center" wrapText="1"/>
    </xf>
    <xf numFmtId="14" fontId="29" fillId="0" borderId="57" xfId="0" applyNumberFormat="1" applyFont="1" applyBorder="1" applyAlignment="1">
      <alignment horizontal="center" vertical="center"/>
    </xf>
    <xf numFmtId="9" fontId="29" fillId="0" borderId="57" xfId="2" applyFont="1" applyFill="1" applyBorder="1" applyAlignment="1">
      <alignment horizontal="center" vertical="center"/>
    </xf>
    <xf numFmtId="9" fontId="29" fillId="0" borderId="57" xfId="0" applyNumberFormat="1" applyFont="1" applyBorder="1" applyAlignment="1">
      <alignment horizontal="center" vertical="center"/>
    </xf>
    <xf numFmtId="14" fontId="6" fillId="0" borderId="58" xfId="0" applyNumberFormat="1" applyFont="1" applyBorder="1" applyAlignment="1">
      <alignment horizontal="center" vertical="center"/>
    </xf>
    <xf numFmtId="0" fontId="24" fillId="0" borderId="17" xfId="0" applyFont="1" applyBorder="1" applyAlignment="1">
      <alignment vertical="center" wrapText="1"/>
    </xf>
    <xf numFmtId="166" fontId="27" fillId="9" borderId="13" xfId="0" applyNumberFormat="1" applyFont="1" applyFill="1" applyBorder="1" applyAlignment="1">
      <alignment horizontal="justify" vertical="top" wrapText="1"/>
    </xf>
    <xf numFmtId="166" fontId="27" fillId="9" borderId="64" xfId="0" applyNumberFormat="1" applyFont="1" applyFill="1" applyBorder="1" applyAlignment="1">
      <alignment horizontal="justify" vertical="top" wrapText="1"/>
    </xf>
    <xf numFmtId="0" fontId="6" fillId="0" borderId="55" xfId="0" applyFont="1" applyBorder="1" applyAlignment="1">
      <alignment horizontal="justify" vertical="center" wrapText="1"/>
    </xf>
    <xf numFmtId="1" fontId="6" fillId="0" borderId="55" xfId="0" applyNumberFormat="1" applyFont="1" applyBorder="1" applyAlignment="1">
      <alignment horizontal="justify" vertical="center" wrapText="1"/>
    </xf>
    <xf numFmtId="0" fontId="6" fillId="0" borderId="17" xfId="0" applyFont="1" applyBorder="1" applyAlignment="1">
      <alignment horizontal="justify" vertical="center" wrapText="1"/>
    </xf>
    <xf numFmtId="1" fontId="6" fillId="0" borderId="17" xfId="0" applyNumberFormat="1" applyFont="1" applyBorder="1" applyAlignment="1">
      <alignment horizontal="justify" vertical="center" wrapText="1"/>
    </xf>
    <xf numFmtId="0" fontId="5" fillId="2" borderId="17" xfId="0" applyFont="1" applyFill="1" applyBorder="1" applyAlignment="1">
      <alignment horizontal="left" vertical="top" wrapText="1"/>
    </xf>
    <xf numFmtId="0" fontId="5" fillId="0" borderId="17" xfId="0" applyFont="1" applyBorder="1" applyAlignment="1">
      <alignment horizontal="center" vertical="top" wrapText="1"/>
    </xf>
    <xf numFmtId="0" fontId="23" fillId="0" borderId="17" xfId="0" applyFont="1" applyBorder="1" applyAlignment="1">
      <alignment horizontal="center" vertical="top" wrapText="1"/>
    </xf>
    <xf numFmtId="0" fontId="20" fillId="2" borderId="17"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9" fillId="0" borderId="17" xfId="0" applyFont="1" applyBorder="1" applyAlignment="1">
      <alignment horizontal="left" vertical="top" wrapText="1"/>
    </xf>
    <xf numFmtId="0" fontId="29" fillId="0" borderId="17" xfId="0" applyFont="1" applyBorder="1" applyAlignment="1">
      <alignment vertical="top" wrapText="1"/>
    </xf>
    <xf numFmtId="0" fontId="29" fillId="2" borderId="17" xfId="0" applyFont="1" applyFill="1" applyBorder="1" applyAlignment="1">
      <alignment horizontal="left" vertical="top" wrapText="1"/>
    </xf>
    <xf numFmtId="0" fontId="5" fillId="2" borderId="17" xfId="0" applyFont="1" applyFill="1" applyBorder="1" applyAlignment="1">
      <alignment horizontal="center"/>
    </xf>
    <xf numFmtId="0" fontId="5" fillId="0" borderId="65" xfId="0" applyFont="1" applyBorder="1"/>
    <xf numFmtId="0" fontId="5" fillId="0" borderId="27" xfId="0" applyFont="1" applyBorder="1"/>
    <xf numFmtId="0" fontId="23" fillId="0" borderId="36" xfId="0" applyFont="1" applyBorder="1" applyAlignment="1">
      <alignment horizontal="center" vertical="center" wrapText="1"/>
    </xf>
    <xf numFmtId="1" fontId="6" fillId="2" borderId="17" xfId="0" applyNumberFormat="1" applyFont="1" applyFill="1" applyBorder="1" applyAlignment="1">
      <alignment horizontal="center"/>
    </xf>
    <xf numFmtId="1" fontId="6" fillId="2" borderId="0" xfId="0" applyNumberFormat="1" applyFont="1" applyFill="1"/>
    <xf numFmtId="164" fontId="5" fillId="0" borderId="55" xfId="2" applyNumberFormat="1" applyFont="1" applyBorder="1" applyAlignment="1" applyProtection="1">
      <alignment horizontal="center" vertical="center"/>
    </xf>
    <xf numFmtId="0" fontId="5" fillId="0" borderId="61" xfId="0" applyFont="1" applyBorder="1"/>
    <xf numFmtId="0" fontId="5" fillId="0" borderId="30" xfId="0" applyFont="1" applyBorder="1" applyAlignment="1">
      <alignment horizontal="left" vertical="top" wrapText="1"/>
    </xf>
    <xf numFmtId="0" fontId="27" fillId="0" borderId="17" xfId="0" applyFont="1" applyBorder="1" applyAlignment="1">
      <alignment horizontal="center" vertical="center" wrapText="1"/>
    </xf>
    <xf numFmtId="9" fontId="24" fillId="0" borderId="17" xfId="2" applyFont="1" applyBorder="1" applyAlignment="1">
      <alignment horizontal="center" vertical="center" wrapText="1"/>
    </xf>
    <xf numFmtId="0" fontId="24" fillId="0" borderId="13" xfId="0" applyFont="1" applyBorder="1" applyAlignment="1">
      <alignment horizontal="center" vertical="center" wrapText="1"/>
    </xf>
    <xf numFmtId="2" fontId="23" fillId="0" borderId="17" xfId="2" applyNumberFormat="1" applyFont="1" applyBorder="1" applyAlignment="1" applyProtection="1">
      <alignment horizontal="center" vertical="center" wrapText="1"/>
    </xf>
    <xf numFmtId="0" fontId="24" fillId="0" borderId="13" xfId="0" applyFont="1" applyBorder="1" applyAlignment="1">
      <alignment vertical="center" wrapText="1"/>
    </xf>
    <xf numFmtId="44" fontId="24" fillId="0" borderId="17" xfId="3" applyFont="1" applyBorder="1" applyAlignment="1">
      <alignment horizontal="center" vertical="center" wrapText="1"/>
    </xf>
    <xf numFmtId="164" fontId="6" fillId="2" borderId="17" xfId="2" applyNumberFormat="1" applyFont="1" applyFill="1" applyBorder="1" applyAlignment="1">
      <alignment horizontal="center"/>
    </xf>
    <xf numFmtId="165" fontId="5" fillId="0" borderId="17" xfId="3" applyNumberFormat="1" applyFont="1" applyFill="1" applyBorder="1" applyAlignment="1">
      <alignment horizontal="center" vertical="center" wrapText="1"/>
    </xf>
    <xf numFmtId="1" fontId="23" fillId="0" borderId="16" xfId="0" applyNumberFormat="1" applyFont="1" applyBorder="1" applyAlignment="1">
      <alignment horizontal="center" vertical="center" wrapText="1"/>
    </xf>
    <xf numFmtId="0" fontId="23" fillId="0" borderId="16" xfId="0" applyFont="1" applyBorder="1" applyAlignment="1">
      <alignment horizontal="center" vertical="center" wrapText="1"/>
    </xf>
    <xf numFmtId="0" fontId="19" fillId="3" borderId="30" xfId="0" applyFont="1" applyFill="1" applyBorder="1" applyAlignment="1">
      <alignment horizontal="center" vertical="center" textRotation="90" wrapText="1"/>
    </xf>
    <xf numFmtId="0" fontId="29" fillId="0" borderId="41" xfId="3" applyNumberFormat="1" applyFont="1" applyBorder="1" applyAlignment="1">
      <alignment vertical="top" wrapText="1"/>
    </xf>
    <xf numFmtId="0" fontId="24" fillId="0" borderId="41" xfId="0" applyFont="1" applyBorder="1" applyAlignment="1">
      <alignment horizontal="justify" vertical="top" wrapText="1"/>
    </xf>
    <xf numFmtId="0" fontId="27" fillId="0" borderId="41" xfId="0" applyFont="1" applyBorder="1" applyAlignment="1">
      <alignment horizontal="left" vertical="center" wrapText="1"/>
    </xf>
    <xf numFmtId="0" fontId="24" fillId="0" borderId="23" xfId="0" applyFont="1" applyBorder="1" applyAlignment="1">
      <alignment horizontal="center" vertical="center" wrapText="1"/>
    </xf>
    <xf numFmtId="0" fontId="5" fillId="2" borderId="23" xfId="0" applyFont="1" applyFill="1" applyBorder="1" applyAlignment="1">
      <alignment horizontal="center" vertical="center" wrapText="1"/>
    </xf>
    <xf numFmtId="0" fontId="5" fillId="0" borderId="23" xfId="0" applyFont="1" applyBorder="1" applyAlignment="1">
      <alignment horizontal="center" vertical="center" wrapText="1"/>
    </xf>
    <xf numFmtId="165" fontId="5" fillId="0" borderId="23" xfId="3" applyNumberFormat="1" applyFont="1" applyFill="1" applyBorder="1" applyAlignment="1">
      <alignment horizontal="center" vertical="center" wrapText="1"/>
    </xf>
    <xf numFmtId="0" fontId="23" fillId="0" borderId="23" xfId="0" applyFont="1" applyBorder="1" applyAlignment="1">
      <alignment horizontal="center" vertical="center" wrapText="1"/>
    </xf>
    <xf numFmtId="0" fontId="20" fillId="0" borderId="17" xfId="3" applyNumberFormat="1" applyFont="1" applyBorder="1" applyAlignment="1">
      <alignment vertical="top" wrapText="1"/>
    </xf>
    <xf numFmtId="0" fontId="20" fillId="0" borderId="17" xfId="0" applyFont="1" applyBorder="1" applyAlignment="1">
      <alignment horizontal="justify" vertical="top" wrapText="1"/>
    </xf>
    <xf numFmtId="0" fontId="23" fillId="0" borderId="17" xfId="0" applyFont="1" applyBorder="1" applyAlignment="1">
      <alignment horizontal="left" vertical="center" wrapText="1"/>
    </xf>
    <xf numFmtId="0" fontId="20" fillId="0" borderId="17" xfId="7" applyFont="1" applyBorder="1" applyAlignment="1">
      <alignment vertical="top" wrapText="1"/>
    </xf>
    <xf numFmtId="0" fontId="5" fillId="0" borderId="30" xfId="0" applyFont="1" applyBorder="1" applyAlignment="1">
      <alignment horizontal="justify" vertical="top" wrapText="1"/>
    </xf>
    <xf numFmtId="0" fontId="20" fillId="0" borderId="30" xfId="0" applyFont="1" applyBorder="1" applyAlignment="1">
      <alignment horizontal="justify" vertical="top" wrapText="1"/>
    </xf>
    <xf numFmtId="0" fontId="5" fillId="0" borderId="17" xfId="0" applyFont="1" applyBorder="1" applyAlignment="1">
      <alignment horizontal="left" vertical="center" wrapText="1"/>
    </xf>
    <xf numFmtId="10" fontId="23" fillId="0" borderId="17" xfId="2" applyNumberFormat="1" applyFont="1" applyBorder="1" applyAlignment="1" applyProtection="1">
      <alignment horizontal="center" vertical="center" wrapText="1"/>
    </xf>
    <xf numFmtId="49" fontId="5" fillId="0" borderId="17" xfId="3" applyNumberFormat="1"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5" fillId="2" borderId="0" xfId="0" applyFont="1" applyFill="1" applyAlignment="1">
      <alignment vertical="center" wrapText="1"/>
    </xf>
    <xf numFmtId="165" fontId="5" fillId="0" borderId="0" xfId="3" applyNumberFormat="1" applyFont="1" applyBorder="1" applyAlignment="1">
      <alignment horizontal="center" vertical="center" wrapText="1"/>
    </xf>
    <xf numFmtId="0" fontId="23" fillId="0" borderId="0" xfId="0" applyFont="1" applyAlignment="1">
      <alignment horizontal="center" vertical="center" wrapText="1"/>
    </xf>
    <xf numFmtId="10" fontId="23" fillId="0" borderId="0" xfId="2" applyNumberFormat="1" applyFont="1" applyBorder="1" applyAlignment="1" applyProtection="1">
      <alignment horizontal="center" vertical="center" wrapText="1"/>
    </xf>
    <xf numFmtId="1" fontId="5" fillId="0" borderId="0" xfId="2" applyNumberFormat="1" applyFont="1" applyBorder="1" applyAlignment="1" applyProtection="1">
      <alignment horizontal="center" vertical="center"/>
    </xf>
    <xf numFmtId="1" fontId="5" fillId="0" borderId="0" xfId="0" applyNumberFormat="1" applyFont="1" applyAlignment="1">
      <alignment horizontal="left" vertical="top" wrapText="1"/>
    </xf>
    <xf numFmtId="1" fontId="5" fillId="0" borderId="0" xfId="0" applyNumberFormat="1" applyFont="1" applyAlignment="1">
      <alignment vertical="top" wrapText="1"/>
    </xf>
    <xf numFmtId="0" fontId="32" fillId="0" borderId="36" xfId="0" applyFont="1" applyBorder="1" applyAlignment="1">
      <alignment horizontal="center" vertical="center" wrapText="1"/>
    </xf>
    <xf numFmtId="0" fontId="32" fillId="0" borderId="68" xfId="0" applyFont="1" applyBorder="1" applyAlignment="1">
      <alignment horizontal="center" vertical="center" wrapText="1"/>
    </xf>
    <xf numFmtId="0" fontId="32" fillId="2" borderId="15" xfId="0" applyFont="1" applyFill="1" applyBorder="1" applyAlignment="1">
      <alignment horizontal="center" vertical="center" wrapText="1"/>
    </xf>
    <xf numFmtId="0" fontId="32" fillId="0" borderId="14" xfId="0" applyFont="1" applyBorder="1" applyAlignment="1">
      <alignment horizontal="center" vertical="center" wrapText="1"/>
    </xf>
    <xf numFmtId="0" fontId="32" fillId="0" borderId="21" xfId="0" applyFont="1" applyBorder="1" applyAlignment="1">
      <alignment horizontal="center" vertical="center" wrapText="1"/>
    </xf>
    <xf numFmtId="44" fontId="5" fillId="2" borderId="17" xfId="3" applyFont="1" applyFill="1" applyBorder="1" applyAlignment="1">
      <alignment horizontal="center" vertical="center" wrapText="1"/>
    </xf>
    <xf numFmtId="0" fontId="33" fillId="3" borderId="17" xfId="0" applyFont="1" applyFill="1" applyBorder="1" applyAlignment="1">
      <alignment horizontal="center" vertical="center" wrapText="1"/>
    </xf>
    <xf numFmtId="0" fontId="4" fillId="0" borderId="0" xfId="0" applyFont="1" applyAlignment="1">
      <alignment horizontal="center" vertical="center" wrapText="1"/>
    </xf>
    <xf numFmtId="0" fontId="4" fillId="0" borderId="45" xfId="0" applyFont="1" applyBorder="1" applyAlignment="1">
      <alignment horizontal="center" vertical="center" wrapText="1"/>
    </xf>
    <xf numFmtId="0" fontId="33" fillId="6" borderId="17" xfId="0" applyFont="1" applyFill="1" applyBorder="1" applyAlignment="1">
      <alignment horizontal="center" vertical="center" wrapText="1"/>
    </xf>
    <xf numFmtId="0" fontId="1" fillId="14" borderId="13" xfId="0" applyFont="1" applyFill="1" applyBorder="1" applyAlignment="1">
      <alignment horizontal="center"/>
    </xf>
    <xf numFmtId="0" fontId="1" fillId="14" borderId="27" xfId="0" applyFont="1" applyFill="1" applyBorder="1" applyAlignment="1">
      <alignment horizontal="center"/>
    </xf>
    <xf numFmtId="0" fontId="1" fillId="14" borderId="16" xfId="0" applyFont="1" applyFill="1" applyBorder="1" applyAlignment="1">
      <alignment horizontal="center"/>
    </xf>
    <xf numFmtId="0" fontId="1" fillId="2" borderId="17" xfId="0" applyFont="1" applyFill="1" applyBorder="1" applyAlignment="1">
      <alignment horizontal="center"/>
    </xf>
    <xf numFmtId="0" fontId="1" fillId="0" borderId="17" xfId="0" applyFont="1" applyBorder="1" applyAlignment="1">
      <alignment horizontal="center"/>
    </xf>
    <xf numFmtId="0" fontId="1" fillId="0" borderId="13" xfId="0" applyFont="1" applyBorder="1" applyAlignment="1">
      <alignment horizontal="center"/>
    </xf>
    <xf numFmtId="0" fontId="1" fillId="0" borderId="27" xfId="0" applyFont="1" applyBorder="1" applyAlignment="1">
      <alignment horizontal="center"/>
    </xf>
    <xf numFmtId="0" fontId="1" fillId="0" borderId="16" xfId="0" applyFont="1" applyBorder="1" applyAlignment="1">
      <alignment horizontal="center"/>
    </xf>
    <xf numFmtId="0" fontId="21" fillId="2" borderId="0" xfId="0" applyFont="1" applyFill="1" applyAlignment="1">
      <alignment horizontal="center" vertical="center"/>
    </xf>
    <xf numFmtId="0" fontId="22" fillId="2" borderId="0" xfId="1" applyFont="1" applyFill="1" applyAlignment="1" applyProtection="1">
      <alignment horizontal="center" vertical="center"/>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5" fillId="2" borderId="0" xfId="0" applyFont="1" applyFill="1" applyAlignment="1">
      <alignment horizontal="center"/>
    </xf>
    <xf numFmtId="0" fontId="23" fillId="2" borderId="0" xfId="0" applyFont="1" applyFill="1" applyAlignment="1">
      <alignment horizontal="center" vertical="center" wrapText="1"/>
    </xf>
    <xf numFmtId="0" fontId="19" fillId="2" borderId="0" xfId="0" applyFont="1" applyFill="1" applyAlignment="1">
      <alignment horizontal="center" vertical="center"/>
    </xf>
    <xf numFmtId="0" fontId="18"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18" fillId="12" borderId="17" xfId="0" applyFont="1" applyFill="1" applyBorder="1" applyAlignment="1">
      <alignment horizontal="center" vertical="center" wrapText="1"/>
    </xf>
    <xf numFmtId="0" fontId="17" fillId="3" borderId="17" xfId="0" applyFont="1" applyFill="1" applyBorder="1" applyAlignment="1">
      <alignment horizontal="center" vertical="center"/>
    </xf>
    <xf numFmtId="0" fontId="18" fillId="3" borderId="36"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18" fillId="3" borderId="46" xfId="0" applyFont="1" applyFill="1" applyBorder="1" applyAlignment="1">
      <alignment horizontal="center" vertical="center" wrapText="1"/>
    </xf>
    <xf numFmtId="0" fontId="23" fillId="0" borderId="27" xfId="0" applyFont="1" applyBorder="1" applyAlignment="1">
      <alignment horizontal="left" vertical="top" wrapText="1"/>
    </xf>
    <xf numFmtId="0" fontId="23" fillId="0" borderId="16" xfId="0" applyFont="1" applyBorder="1" applyAlignment="1">
      <alignment horizontal="left" vertical="top" wrapText="1"/>
    </xf>
    <xf numFmtId="0" fontId="18" fillId="3" borderId="10"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34" xfId="0" applyFont="1" applyFill="1" applyBorder="1" applyAlignment="1">
      <alignment horizontal="center" vertical="center" wrapText="1"/>
    </xf>
    <xf numFmtId="0" fontId="5" fillId="0" borderId="13" xfId="0" applyFont="1" applyBorder="1" applyAlignment="1">
      <alignment horizontal="left" vertical="top" wrapText="1"/>
    </xf>
    <xf numFmtId="0" fontId="5" fillId="0" borderId="16" xfId="0" applyFont="1" applyBorder="1" applyAlignment="1">
      <alignment horizontal="left" vertical="top" wrapText="1"/>
    </xf>
    <xf numFmtId="0" fontId="19" fillId="6" borderId="17" xfId="0" applyFont="1" applyFill="1" applyBorder="1" applyAlignment="1">
      <alignment horizontal="center" vertical="center" wrapText="1"/>
    </xf>
    <xf numFmtId="0" fontId="5" fillId="0" borderId="17" xfId="0" applyFont="1" applyBorder="1" applyAlignment="1">
      <alignment horizontal="left" vertical="top" wrapText="1"/>
    </xf>
    <xf numFmtId="0" fontId="5" fillId="2" borderId="17" xfId="0" applyFont="1" applyFill="1" applyBorder="1" applyAlignment="1">
      <alignment horizontal="left" vertical="top"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33" xfId="0" applyFont="1" applyFill="1" applyBorder="1" applyAlignment="1">
      <alignment horizontal="center" vertical="center" wrapText="1"/>
    </xf>
    <xf numFmtId="0" fontId="18" fillId="6" borderId="1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2" xfId="0" applyFont="1" applyFill="1" applyBorder="1" applyAlignment="1">
      <alignment horizontal="center" vertical="center" wrapText="1"/>
    </xf>
    <xf numFmtId="0" fontId="18" fillId="3" borderId="62"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5" fillId="2" borderId="13" xfId="0" applyFont="1" applyFill="1" applyBorder="1" applyAlignment="1">
      <alignment horizontal="center"/>
    </xf>
    <xf numFmtId="0" fontId="5" fillId="2" borderId="16" xfId="0" applyFont="1" applyFill="1" applyBorder="1" applyAlignment="1">
      <alignment horizontal="center"/>
    </xf>
    <xf numFmtId="0" fontId="24" fillId="0" borderId="13" xfId="0" applyFont="1" applyBorder="1" applyAlignment="1">
      <alignment horizontal="center" vertical="center" wrapText="1"/>
    </xf>
    <xf numFmtId="0" fontId="24" fillId="0" borderId="16" xfId="0" applyFont="1" applyBorder="1" applyAlignment="1">
      <alignment horizontal="center" vertical="center" wrapText="1"/>
    </xf>
    <xf numFmtId="0" fontId="19" fillId="3" borderId="39" xfId="0" applyFont="1" applyFill="1" applyBorder="1" applyAlignment="1">
      <alignment horizontal="center" vertical="center" wrapText="1"/>
    </xf>
    <xf numFmtId="0" fontId="5" fillId="0" borderId="17" xfId="0" applyFont="1" applyBorder="1" applyAlignment="1">
      <alignment horizontal="center" vertical="center" wrapText="1"/>
    </xf>
    <xf numFmtId="0" fontId="19" fillId="3" borderId="38" xfId="0" applyFont="1" applyFill="1" applyBorder="1" applyAlignment="1">
      <alignment horizontal="center" vertical="center" wrapText="1"/>
    </xf>
    <xf numFmtId="0" fontId="19" fillId="3" borderId="40"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19" fillId="3" borderId="31" xfId="0" applyFont="1" applyFill="1" applyBorder="1" applyAlignment="1">
      <alignment horizontal="center" vertical="center" wrapText="1"/>
    </xf>
    <xf numFmtId="0" fontId="19" fillId="3" borderId="41" xfId="0" applyFont="1" applyFill="1" applyBorder="1" applyAlignment="1">
      <alignment horizontal="center" vertical="center" wrapText="1"/>
    </xf>
    <xf numFmtId="0" fontId="24" fillId="0" borderId="17" xfId="0" applyFont="1" applyBorder="1" applyAlignment="1">
      <alignment horizontal="center" vertical="center" wrapText="1"/>
    </xf>
    <xf numFmtId="0" fontId="17" fillId="3" borderId="30" xfId="0" applyFont="1" applyFill="1" applyBorder="1" applyAlignment="1">
      <alignment horizontal="center" vertical="center"/>
    </xf>
    <xf numFmtId="165" fontId="5" fillId="0" borderId="17" xfId="3" applyNumberFormat="1" applyFont="1" applyFill="1" applyBorder="1" applyAlignment="1">
      <alignment horizontal="center" vertical="center" wrapText="1"/>
    </xf>
    <xf numFmtId="0" fontId="18" fillId="12" borderId="30" xfId="0" applyFont="1" applyFill="1" applyBorder="1" applyAlignment="1">
      <alignment horizontal="center" vertical="center" wrapText="1"/>
    </xf>
    <xf numFmtId="0" fontId="5" fillId="0" borderId="23" xfId="0" applyFont="1" applyBorder="1" applyAlignment="1">
      <alignment horizontal="center" vertical="center" wrapText="1"/>
    </xf>
    <xf numFmtId="0" fontId="31" fillId="11" borderId="17" xfId="0" applyFont="1" applyFill="1" applyBorder="1" applyAlignment="1">
      <alignment horizontal="center" vertical="center" wrapText="1"/>
    </xf>
    <xf numFmtId="0" fontId="31" fillId="11" borderId="30" xfId="0" applyFont="1" applyFill="1" applyBorder="1" applyAlignment="1">
      <alignment horizontal="center" vertical="center" wrapText="1"/>
    </xf>
    <xf numFmtId="0" fontId="31" fillId="11" borderId="41" xfId="0" applyFont="1" applyFill="1" applyBorder="1" applyAlignment="1">
      <alignment horizontal="center" vertical="center" wrapText="1"/>
    </xf>
    <xf numFmtId="0" fontId="31" fillId="11" borderId="17" xfId="0" applyFont="1" applyFill="1" applyBorder="1" applyAlignment="1">
      <alignment horizontal="center" vertical="center"/>
    </xf>
    <xf numFmtId="0" fontId="6" fillId="0" borderId="45" xfId="0" applyFont="1" applyBorder="1" applyAlignment="1">
      <alignment horizontal="center" vertical="center" wrapText="1"/>
    </xf>
    <xf numFmtId="0" fontId="30" fillId="10" borderId="30" xfId="0" applyFont="1" applyFill="1" applyBorder="1" applyAlignment="1">
      <alignment horizontal="center" vertical="center" wrapText="1"/>
    </xf>
    <xf numFmtId="0" fontId="30" fillId="10" borderId="41" xfId="0" applyFont="1" applyFill="1" applyBorder="1" applyAlignment="1">
      <alignment horizontal="center" vertical="center" wrapText="1"/>
    </xf>
    <xf numFmtId="0" fontId="30" fillId="10" borderId="30" xfId="0" applyFont="1" applyFill="1" applyBorder="1" applyAlignment="1">
      <alignment horizontal="center" vertical="center"/>
    </xf>
    <xf numFmtId="0" fontId="30" fillId="10" borderId="41" xfId="0" applyFont="1" applyFill="1" applyBorder="1" applyAlignment="1">
      <alignment horizontal="center" vertical="center"/>
    </xf>
    <xf numFmtId="0" fontId="30" fillId="10" borderId="28"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6" xfId="0" applyFont="1" applyBorder="1" applyAlignment="1">
      <alignment horizontal="center" vertical="center" wrapText="1"/>
    </xf>
    <xf numFmtId="0" fontId="6" fillId="2" borderId="17" xfId="0" applyFont="1" applyFill="1" applyBorder="1" applyAlignment="1">
      <alignment horizontal="center"/>
    </xf>
    <xf numFmtId="0" fontId="32" fillId="2" borderId="2"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6" fillId="2" borderId="0" xfId="0" applyFont="1" applyFill="1" applyAlignment="1">
      <alignment horizontal="center"/>
    </xf>
    <xf numFmtId="0" fontId="32" fillId="2" borderId="0" xfId="0" applyFont="1" applyFill="1" applyAlignment="1">
      <alignment horizontal="center" vertical="center" wrapText="1"/>
    </xf>
    <xf numFmtId="0" fontId="31" fillId="2" borderId="0" xfId="0" applyFont="1" applyFill="1" applyAlignment="1">
      <alignment horizontal="center" vertical="center"/>
    </xf>
    <xf numFmtId="0" fontId="40" fillId="12" borderId="17" xfId="0" applyFont="1" applyFill="1" applyBorder="1" applyAlignment="1">
      <alignment horizontal="center" vertical="center" wrapText="1"/>
    </xf>
    <xf numFmtId="0" fontId="40" fillId="3" borderId="17"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8" fillId="2" borderId="0" xfId="0" applyFont="1" applyFill="1" applyAlignment="1">
      <alignment horizontal="center" vertical="center"/>
    </xf>
    <xf numFmtId="0" fontId="39" fillId="2" borderId="0" xfId="1" applyFont="1" applyFill="1" applyAlignment="1" applyProtection="1">
      <alignment horizontal="center" vertical="center"/>
    </xf>
    <xf numFmtId="0" fontId="31" fillId="6" borderId="17" xfId="0" applyFont="1" applyFill="1" applyBorder="1" applyAlignment="1">
      <alignment horizontal="center" vertical="center" wrapText="1"/>
    </xf>
    <xf numFmtId="0" fontId="30" fillId="3" borderId="17" xfId="0" applyFont="1" applyFill="1" applyBorder="1" applyAlignment="1">
      <alignment horizontal="center" vertical="center"/>
    </xf>
    <xf numFmtId="0" fontId="40" fillId="3" borderId="10" xfId="0" applyFont="1" applyFill="1" applyBorder="1" applyAlignment="1">
      <alignment horizontal="center" vertical="center" wrapText="1"/>
    </xf>
    <xf numFmtId="0" fontId="40" fillId="3" borderId="30" xfId="0" applyFont="1" applyFill="1" applyBorder="1" applyAlignment="1">
      <alignment horizontal="center" vertical="center" wrapText="1"/>
    </xf>
    <xf numFmtId="0" fontId="40" fillId="3" borderId="2" xfId="0" applyFont="1" applyFill="1" applyBorder="1" applyAlignment="1">
      <alignment horizontal="center" vertical="center" wrapText="1"/>
    </xf>
    <xf numFmtId="0" fontId="40" fillId="3" borderId="3"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40" fillId="3" borderId="36" xfId="0" applyFont="1" applyFill="1" applyBorder="1" applyAlignment="1">
      <alignment horizontal="center" vertical="center" wrapText="1"/>
    </xf>
    <xf numFmtId="0" fontId="40" fillId="3" borderId="15" xfId="0" applyFont="1" applyFill="1" applyBorder="1" applyAlignment="1">
      <alignment horizontal="center" vertical="center" wrapText="1"/>
    </xf>
    <xf numFmtId="0" fontId="40" fillId="3" borderId="46"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40" fillId="3" borderId="26" xfId="0" applyFont="1" applyFill="1" applyBorder="1" applyAlignment="1">
      <alignment horizontal="center" vertical="center" wrapText="1"/>
    </xf>
    <xf numFmtId="0" fontId="40" fillId="3" borderId="29" xfId="0" applyFont="1" applyFill="1" applyBorder="1" applyAlignment="1">
      <alignment horizontal="center" vertical="center" wrapText="1"/>
    </xf>
    <xf numFmtId="0" fontId="6" fillId="0" borderId="17" xfId="0" applyFont="1" applyBorder="1" applyAlignment="1">
      <alignment horizontal="left" vertical="center" wrapText="1"/>
    </xf>
    <xf numFmtId="0" fontId="40" fillId="3" borderId="11" xfId="0" applyFont="1" applyFill="1" applyBorder="1" applyAlignment="1">
      <alignment horizontal="center" vertical="center" wrapText="1"/>
    </xf>
    <xf numFmtId="0" fontId="40" fillId="3" borderId="34" xfId="0" applyFont="1" applyFill="1" applyBorder="1" applyAlignment="1">
      <alignment horizontal="center" vertical="center" wrapText="1"/>
    </xf>
    <xf numFmtId="0" fontId="40" fillId="3" borderId="25" xfId="0" applyFont="1" applyFill="1" applyBorder="1" applyAlignment="1">
      <alignment horizontal="center" vertical="center" wrapText="1"/>
    </xf>
    <xf numFmtId="0" fontId="40" fillId="3" borderId="33" xfId="0" applyFont="1" applyFill="1" applyBorder="1" applyAlignment="1">
      <alignment horizontal="center" vertical="center" wrapText="1"/>
    </xf>
    <xf numFmtId="0" fontId="6" fillId="2" borderId="17" xfId="0" applyFont="1" applyFill="1" applyBorder="1" applyAlignment="1">
      <alignment horizontal="left" vertical="center" wrapText="1"/>
    </xf>
    <xf numFmtId="1" fontId="6" fillId="2" borderId="17" xfId="0" applyNumberFormat="1" applyFont="1" applyFill="1" applyBorder="1" applyAlignment="1">
      <alignment horizontal="center" vertical="center"/>
    </xf>
    <xf numFmtId="1" fontId="40" fillId="12" borderId="17" xfId="0" applyNumberFormat="1" applyFont="1" applyFill="1" applyBorder="1" applyAlignment="1">
      <alignment horizontal="center" vertical="center" wrapText="1"/>
    </xf>
    <xf numFmtId="1" fontId="40" fillId="3" borderId="17" xfId="0" applyNumberFormat="1" applyFont="1" applyFill="1" applyBorder="1" applyAlignment="1">
      <alignment horizontal="center" vertical="center" wrapText="1"/>
    </xf>
    <xf numFmtId="1" fontId="31" fillId="3" borderId="17" xfId="0" applyNumberFormat="1" applyFont="1" applyFill="1" applyBorder="1" applyAlignment="1">
      <alignment horizontal="center" vertical="center" wrapText="1"/>
    </xf>
    <xf numFmtId="0" fontId="22" fillId="2" borderId="0" xfId="1" applyNumberFormat="1" applyFont="1" applyFill="1" applyAlignment="1" applyProtection="1">
      <alignment horizontal="center" vertical="center"/>
    </xf>
    <xf numFmtId="1" fontId="31" fillId="6" borderId="17" xfId="0" applyNumberFormat="1" applyFont="1" applyFill="1" applyBorder="1" applyAlignment="1">
      <alignment horizontal="center" vertical="center" wrapText="1"/>
    </xf>
    <xf numFmtId="1" fontId="31" fillId="3" borderId="30" xfId="0" applyNumberFormat="1" applyFont="1" applyFill="1" applyBorder="1" applyAlignment="1">
      <alignment horizontal="center" vertical="center" wrapText="1"/>
    </xf>
    <xf numFmtId="1" fontId="40" fillId="3" borderId="2" xfId="0" applyNumberFormat="1" applyFont="1" applyFill="1" applyBorder="1" applyAlignment="1">
      <alignment horizontal="center" vertical="center" wrapText="1"/>
    </xf>
    <xf numFmtId="1" fontId="40" fillId="3" borderId="3" xfId="0" applyNumberFormat="1" applyFont="1" applyFill="1" applyBorder="1" applyAlignment="1">
      <alignment horizontal="center" vertical="center" wrapText="1"/>
    </xf>
    <xf numFmtId="1" fontId="40" fillId="3" borderId="4" xfId="0" applyNumberFormat="1" applyFont="1" applyFill="1" applyBorder="1" applyAlignment="1">
      <alignment horizontal="center" vertical="center" wrapText="1"/>
    </xf>
    <xf numFmtId="1" fontId="40" fillId="3" borderId="36" xfId="0" applyNumberFormat="1" applyFont="1" applyFill="1" applyBorder="1" applyAlignment="1">
      <alignment horizontal="center" vertical="center" wrapText="1"/>
    </xf>
    <xf numFmtId="1" fontId="40" fillId="3" borderId="15" xfId="0" applyNumberFormat="1" applyFont="1" applyFill="1" applyBorder="1" applyAlignment="1">
      <alignment horizontal="center" vertical="center" wrapText="1"/>
    </xf>
    <xf numFmtId="1" fontId="40" fillId="3" borderId="22" xfId="0" applyNumberFormat="1" applyFont="1" applyFill="1" applyBorder="1" applyAlignment="1">
      <alignment horizontal="center" vertical="center" wrapText="1"/>
    </xf>
    <xf numFmtId="1" fontId="40" fillId="3" borderId="10" xfId="0" applyNumberFormat="1" applyFont="1" applyFill="1" applyBorder="1" applyAlignment="1">
      <alignment horizontal="center" vertical="center" wrapText="1"/>
    </xf>
    <xf numFmtId="1" fontId="40" fillId="3" borderId="30" xfId="0" applyNumberFormat="1" applyFont="1" applyFill="1" applyBorder="1" applyAlignment="1">
      <alignment horizontal="center" vertical="center" wrapText="1"/>
    </xf>
    <xf numFmtId="1" fontId="40" fillId="3" borderId="11" xfId="0" applyNumberFormat="1" applyFont="1" applyFill="1" applyBorder="1" applyAlignment="1">
      <alignment horizontal="center" vertical="center" wrapText="1"/>
    </xf>
    <xf numFmtId="1" fontId="40" fillId="3" borderId="34" xfId="0" applyNumberFormat="1" applyFont="1" applyFill="1" applyBorder="1" applyAlignment="1">
      <alignment horizontal="center" vertical="center" wrapText="1"/>
    </xf>
    <xf numFmtId="1" fontId="6" fillId="0" borderId="17" xfId="0" applyNumberFormat="1" applyFont="1" applyBorder="1" applyAlignment="1">
      <alignment horizontal="center" vertical="center" wrapText="1"/>
    </xf>
    <xf numFmtId="1" fontId="40" fillId="3" borderId="25" xfId="0" applyNumberFormat="1" applyFont="1" applyFill="1" applyBorder="1" applyAlignment="1">
      <alignment horizontal="center" vertical="center" wrapText="1"/>
    </xf>
    <xf numFmtId="1" fontId="40" fillId="3" borderId="33" xfId="0" applyNumberFormat="1" applyFont="1" applyFill="1" applyBorder="1" applyAlignment="1">
      <alignment horizontal="center" vertical="center" wrapText="1"/>
    </xf>
    <xf numFmtId="1" fontId="30" fillId="3" borderId="17" xfId="0" applyNumberFormat="1" applyFont="1" applyFill="1" applyBorder="1" applyAlignment="1">
      <alignment horizontal="center" vertical="center"/>
    </xf>
    <xf numFmtId="1" fontId="31" fillId="3" borderId="5" xfId="0" applyNumberFormat="1" applyFont="1" applyFill="1" applyBorder="1" applyAlignment="1">
      <alignment horizontal="center" vertical="center" wrapText="1"/>
    </xf>
    <xf numFmtId="1" fontId="31" fillId="3" borderId="6" xfId="0" applyNumberFormat="1" applyFont="1" applyFill="1" applyBorder="1" applyAlignment="1">
      <alignment horizontal="center" vertical="center" wrapText="1"/>
    </xf>
    <xf numFmtId="1" fontId="31" fillId="3" borderId="7" xfId="0" applyNumberFormat="1" applyFont="1" applyFill="1" applyBorder="1" applyAlignment="1">
      <alignment horizontal="center" vertical="center" wrapText="1"/>
    </xf>
    <xf numFmtId="1" fontId="40" fillId="3" borderId="26" xfId="0" applyNumberFormat="1" applyFont="1" applyFill="1" applyBorder="1" applyAlignment="1">
      <alignment horizontal="center" vertical="center" wrapText="1"/>
    </xf>
    <xf numFmtId="1" fontId="40" fillId="3" borderId="29" xfId="0" applyNumberFormat="1" applyFont="1" applyFill="1" applyBorder="1" applyAlignment="1">
      <alignment horizontal="center" vertical="center" wrapText="1"/>
    </xf>
    <xf numFmtId="1" fontId="19" fillId="3" borderId="17" xfId="0" applyNumberFormat="1" applyFont="1" applyFill="1" applyBorder="1" applyAlignment="1">
      <alignment horizontal="center" vertical="center" wrapText="1"/>
    </xf>
    <xf numFmtId="1" fontId="18" fillId="12" borderId="17" xfId="0" applyNumberFormat="1" applyFont="1" applyFill="1" applyBorder="1" applyAlignment="1">
      <alignment horizontal="center" vertical="center" wrapText="1"/>
    </xf>
    <xf numFmtId="1" fontId="18" fillId="3" borderId="17" xfId="0" applyNumberFormat="1" applyFont="1" applyFill="1" applyBorder="1" applyAlignment="1">
      <alignment horizontal="center" vertical="center" wrapText="1"/>
    </xf>
    <xf numFmtId="1" fontId="17" fillId="3" borderId="17" xfId="0" applyNumberFormat="1" applyFont="1" applyFill="1" applyBorder="1" applyAlignment="1">
      <alignment horizontal="center" vertical="center"/>
    </xf>
    <xf numFmtId="1" fontId="18" fillId="3" borderId="36" xfId="0" applyNumberFormat="1" applyFont="1" applyFill="1" applyBorder="1" applyAlignment="1">
      <alignment horizontal="center" vertical="center" wrapText="1"/>
    </xf>
    <xf numFmtId="1" fontId="18" fillId="3" borderId="15" xfId="0" applyNumberFormat="1" applyFont="1" applyFill="1" applyBorder="1" applyAlignment="1">
      <alignment horizontal="center" vertical="center" wrapText="1"/>
    </xf>
    <xf numFmtId="1" fontId="18" fillId="3" borderId="22" xfId="0" applyNumberFormat="1" applyFont="1" applyFill="1" applyBorder="1" applyAlignment="1">
      <alignment horizontal="center" vertical="center" wrapText="1"/>
    </xf>
    <xf numFmtId="1" fontId="18" fillId="3" borderId="10" xfId="0" applyNumberFormat="1" applyFont="1" applyFill="1" applyBorder="1" applyAlignment="1">
      <alignment horizontal="center" vertical="center" wrapText="1"/>
    </xf>
    <xf numFmtId="1" fontId="18" fillId="3" borderId="30" xfId="0" applyNumberFormat="1" applyFont="1" applyFill="1" applyBorder="1" applyAlignment="1">
      <alignment horizontal="center" vertical="center" wrapText="1"/>
    </xf>
    <xf numFmtId="1" fontId="18" fillId="3" borderId="11" xfId="0" applyNumberFormat="1" applyFont="1" applyFill="1" applyBorder="1" applyAlignment="1">
      <alignment horizontal="center" vertical="center" wrapText="1"/>
    </xf>
    <xf numFmtId="1" fontId="18" fillId="3" borderId="34" xfId="0" applyNumberFormat="1" applyFont="1" applyFill="1" applyBorder="1" applyAlignment="1">
      <alignment horizontal="center" vertical="center" wrapText="1"/>
    </xf>
    <xf numFmtId="1" fontId="19" fillId="6" borderId="17" xfId="0" applyNumberFormat="1" applyFont="1" applyFill="1" applyBorder="1" applyAlignment="1">
      <alignment horizontal="center" vertical="center" wrapText="1"/>
    </xf>
    <xf numFmtId="1" fontId="18" fillId="3" borderId="25" xfId="0" applyNumberFormat="1" applyFont="1" applyFill="1" applyBorder="1" applyAlignment="1">
      <alignment horizontal="center" vertical="center" wrapText="1"/>
    </xf>
    <xf numFmtId="1" fontId="18" fillId="3" borderId="33" xfId="0" applyNumberFormat="1" applyFont="1" applyFill="1" applyBorder="1" applyAlignment="1">
      <alignment horizontal="center" vertical="center" wrapText="1"/>
    </xf>
    <xf numFmtId="1" fontId="19" fillId="3" borderId="5" xfId="0" applyNumberFormat="1" applyFont="1" applyFill="1" applyBorder="1" applyAlignment="1">
      <alignment horizontal="center" vertical="center" wrapText="1"/>
    </xf>
    <xf numFmtId="1" fontId="19" fillId="3" borderId="6" xfId="0" applyNumberFormat="1" applyFont="1" applyFill="1" applyBorder="1" applyAlignment="1">
      <alignment horizontal="center" vertical="center" wrapText="1"/>
    </xf>
    <xf numFmtId="1" fontId="19" fillId="3" borderId="7" xfId="0" applyNumberFormat="1" applyFont="1" applyFill="1" applyBorder="1" applyAlignment="1">
      <alignment horizontal="center" vertical="center" wrapText="1"/>
    </xf>
    <xf numFmtId="1" fontId="18" fillId="3" borderId="26" xfId="0" applyNumberFormat="1" applyFont="1" applyFill="1" applyBorder="1" applyAlignment="1">
      <alignment horizontal="center" vertical="center" wrapText="1"/>
    </xf>
    <xf numFmtId="1" fontId="18" fillId="3" borderId="29" xfId="0" applyNumberFormat="1" applyFont="1" applyFill="1" applyBorder="1" applyAlignment="1">
      <alignment horizontal="center" vertical="center" wrapText="1"/>
    </xf>
    <xf numFmtId="1" fontId="18" fillId="3" borderId="2" xfId="0" applyNumberFormat="1" applyFont="1" applyFill="1" applyBorder="1" applyAlignment="1">
      <alignment horizontal="center" vertical="center" wrapText="1"/>
    </xf>
    <xf numFmtId="1" fontId="18" fillId="3" borderId="3" xfId="0" applyNumberFormat="1" applyFont="1" applyFill="1" applyBorder="1" applyAlignment="1">
      <alignment horizontal="center" vertical="center" wrapText="1"/>
    </xf>
    <xf numFmtId="1" fontId="18" fillId="3" borderId="4" xfId="0" applyNumberFormat="1" applyFont="1" applyFill="1" applyBorder="1" applyAlignment="1">
      <alignment horizontal="center" vertical="center" wrapText="1"/>
    </xf>
    <xf numFmtId="1" fontId="5" fillId="0" borderId="17" xfId="0" applyNumberFormat="1" applyFont="1" applyBorder="1" applyAlignment="1">
      <alignment horizontal="center" vertical="center" wrapText="1"/>
    </xf>
    <xf numFmtId="0" fontId="32" fillId="0" borderId="21" xfId="0" applyFont="1" applyBorder="1" applyAlignment="1">
      <alignment horizontal="left" vertical="center" wrapText="1"/>
    </xf>
    <xf numFmtId="0" fontId="32" fillId="0" borderId="53" xfId="0" applyFont="1" applyBorder="1" applyAlignment="1">
      <alignment horizontal="left" vertical="center" wrapText="1"/>
    </xf>
    <xf numFmtId="0" fontId="5" fillId="2" borderId="70" xfId="0" applyFont="1" applyFill="1" applyBorder="1" applyAlignment="1">
      <alignment horizontal="center"/>
    </xf>
    <xf numFmtId="0" fontId="5" fillId="2" borderId="52" xfId="0" applyFont="1" applyFill="1" applyBorder="1" applyAlignment="1">
      <alignment horizontal="center"/>
    </xf>
    <xf numFmtId="0" fontId="32" fillId="0" borderId="69" xfId="0" applyFont="1" applyBorder="1" applyAlignment="1">
      <alignment horizontal="left" vertical="center" wrapText="1"/>
    </xf>
    <xf numFmtId="0" fontId="32" fillId="0" borderId="55" xfId="0" applyFont="1" applyBorder="1" applyAlignment="1">
      <alignment horizontal="left" vertical="center" wrapText="1"/>
    </xf>
    <xf numFmtId="0" fontId="32" fillId="0" borderId="66" xfId="0" applyFont="1" applyBorder="1" applyAlignment="1">
      <alignment horizontal="left" vertical="center" wrapText="1"/>
    </xf>
    <xf numFmtId="0" fontId="32" fillId="0" borderId="67" xfId="0" applyFont="1" applyBorder="1" applyAlignment="1">
      <alignment horizontal="left" vertical="center" wrapText="1"/>
    </xf>
    <xf numFmtId="0" fontId="32" fillId="0" borderId="14" xfId="0" applyFont="1" applyBorder="1" applyAlignment="1">
      <alignment horizontal="left" vertical="center" wrapText="1"/>
    </xf>
    <xf numFmtId="0" fontId="32" fillId="0" borderId="16" xfId="0" applyFont="1" applyBorder="1" applyAlignment="1">
      <alignment horizontal="left" vertical="center" wrapText="1"/>
    </xf>
  </cellXfs>
  <cellStyles count="8">
    <cellStyle name="Hipervínculo" xfId="1" builtinId="8"/>
    <cellStyle name="Millares" xfId="4" builtinId="3"/>
    <cellStyle name="Millares 2" xfId="5" xr:uid="{184D795B-5AF7-489F-B617-5D89ED9E299D}"/>
    <cellStyle name="Moneda" xfId="3" builtinId="4"/>
    <cellStyle name="Moneda 2" xfId="6" xr:uid="{8DDAB101-5001-4A14-9AB6-905E773951A3}"/>
    <cellStyle name="Normal" xfId="0" builtinId="0"/>
    <cellStyle name="Normal 3" xfId="7" xr:uid="{FBE60FDE-3417-42B5-A000-18AD8DBFE4B5}"/>
    <cellStyle name="Porcentaje" xfId="2" builtinId="5"/>
  </cellStyles>
  <dxfs count="26">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ill>
        <patternFill>
          <bgColor rgb="FF16674A"/>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16674A"/>
        </patternFill>
      </fill>
    </dxf>
  </dxfs>
  <tableStyles count="0" defaultTableStyle="TableStyleMedium2" defaultPivotStyle="PivotStyleLight16"/>
  <colors>
    <mruColors>
      <color rgb="FF16674A"/>
      <color rgb="FF1DA275"/>
      <color rgb="FFFFB7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kern="1200" spc="0" baseline="0">
                <a:solidFill>
                  <a:sysClr val="windowText" lastClr="000000"/>
                </a:solidFill>
              </a:rPr>
              <a:t>Avance planes operativos 2025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'Grafica cumplimiento'!$AM$2</c:f>
              <c:strCache>
                <c:ptCount val="1"/>
                <c:pt idx="0">
                  <c:v>% PROGRAMADO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cumplimiento'!$A$3:$A$22</c:f>
              <c:strCache>
                <c:ptCount val="20"/>
                <c:pt idx="0">
                  <c:v>Plan Institucional de Archivos de la Entidad -PINAR</c:v>
                </c:pt>
                <c:pt idx="1">
                  <c:v>Plan Anual de Adquisiciones</c:v>
                </c:pt>
                <c:pt idx="2">
                  <c:v>Plan Anual de provisión de vacantes y previsión de recursos </c:v>
                </c:pt>
                <c:pt idx="3">
                  <c:v>Plan Estratégico de Talento Humano</c:v>
                </c:pt>
                <c:pt idx="4">
                  <c:v>Plan Institucional de Capacitación</c:v>
                </c:pt>
                <c:pt idx="5">
                  <c:v>Plan de bienestar social e incentivos </c:v>
                </c:pt>
                <c:pt idx="6">
                  <c:v>Sistema de gestión y seguridad de salud en el trabajo</c:v>
                </c:pt>
                <c:pt idx="7">
                  <c:v>Programa de transparencia y ética pública</c:v>
                </c:pt>
                <c:pt idx="8">
                  <c:v>Plan Estratégico de Tecnologías de la Información y las Comunicaciones</c:v>
                </c:pt>
                <c:pt idx="9">
                  <c:v>Plan de Tratamiento de Riesgos de Seguridad y Privacidad</c:v>
                </c:pt>
                <c:pt idx="10">
                  <c:v>Plan de Seguridad y Privacidad de la Información</c:v>
                </c:pt>
                <c:pt idx="11">
                  <c:v>Plan Institucional de Gestión Ambiental- PIGA</c:v>
                </c:pt>
                <c:pt idx="12">
                  <c:v>Plan Integral de Movilidad Sostenible - PIMS</c:v>
                </c:pt>
                <c:pt idx="13">
                  <c:v>Plan de acción de participación ciudadana</c:v>
                </c:pt>
                <c:pt idx="14">
                  <c:v>Plan de Integridad</c:v>
                </c:pt>
                <c:pt idx="15">
                  <c:v>Plan estratégico de comunicaciones</c:v>
                </c:pt>
                <c:pt idx="16">
                  <c:v>Plan de Clima Laboral</c:v>
                </c:pt>
                <c:pt idx="17">
                  <c:v>Sistema Integrado de Conservación Documental</c:v>
                </c:pt>
                <c:pt idx="18">
                  <c:v>Plan anual de Auditorias</c:v>
                </c:pt>
                <c:pt idx="19">
                  <c:v>Plan de mantenimiento de las sedes administrativas</c:v>
                </c:pt>
              </c:strCache>
            </c:strRef>
          </c:cat>
          <c:val>
            <c:numRef>
              <c:f>'Grafica cumplimiento'!$AM$3:$AM$22</c:f>
              <c:numCache>
                <c:formatCode>0%</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extLst>
            <c:ext xmlns:c16="http://schemas.microsoft.com/office/drawing/2014/chart" uri="{C3380CC4-5D6E-409C-BE32-E72D297353CC}">
              <c16:uniqueId val="{00000000-11C3-4EF1-8981-D3D1ADD0C907}"/>
            </c:ext>
          </c:extLst>
        </c:ser>
        <c:ser>
          <c:idx val="1"/>
          <c:order val="1"/>
          <c:tx>
            <c:strRef>
              <c:f>'Grafica cumplimiento'!$AL$2</c:f>
              <c:strCache>
                <c:ptCount val="1"/>
                <c:pt idx="0">
                  <c:v>% EJECUCIÓN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cumplimiento'!$A$3:$A$22</c:f>
              <c:strCache>
                <c:ptCount val="20"/>
                <c:pt idx="0">
                  <c:v>Plan Institucional de Archivos de la Entidad -PINAR</c:v>
                </c:pt>
                <c:pt idx="1">
                  <c:v>Plan Anual de Adquisiciones</c:v>
                </c:pt>
                <c:pt idx="2">
                  <c:v>Plan Anual de provisión de vacantes y previsión de recursos </c:v>
                </c:pt>
                <c:pt idx="3">
                  <c:v>Plan Estratégico de Talento Humano</c:v>
                </c:pt>
                <c:pt idx="4">
                  <c:v>Plan Institucional de Capacitación</c:v>
                </c:pt>
                <c:pt idx="5">
                  <c:v>Plan de bienestar social e incentivos </c:v>
                </c:pt>
                <c:pt idx="6">
                  <c:v>Sistema de gestión y seguridad de salud en el trabajo</c:v>
                </c:pt>
                <c:pt idx="7">
                  <c:v>Programa de transparencia y ética pública</c:v>
                </c:pt>
                <c:pt idx="8">
                  <c:v>Plan Estratégico de Tecnologías de la Información y las Comunicaciones</c:v>
                </c:pt>
                <c:pt idx="9">
                  <c:v>Plan de Tratamiento de Riesgos de Seguridad y Privacidad</c:v>
                </c:pt>
                <c:pt idx="10">
                  <c:v>Plan de Seguridad y Privacidad de la Información</c:v>
                </c:pt>
                <c:pt idx="11">
                  <c:v>Plan Institucional de Gestión Ambiental- PIGA</c:v>
                </c:pt>
                <c:pt idx="12">
                  <c:v>Plan Integral de Movilidad Sostenible - PIMS</c:v>
                </c:pt>
                <c:pt idx="13">
                  <c:v>Plan de acción de participación ciudadana</c:v>
                </c:pt>
                <c:pt idx="14">
                  <c:v>Plan de Integridad</c:v>
                </c:pt>
                <c:pt idx="15">
                  <c:v>Plan estratégico de comunicaciones</c:v>
                </c:pt>
                <c:pt idx="16">
                  <c:v>Plan de Clima Laboral</c:v>
                </c:pt>
                <c:pt idx="17">
                  <c:v>Sistema Integrado de Conservación Documental</c:v>
                </c:pt>
                <c:pt idx="18">
                  <c:v>Plan anual de Auditorias</c:v>
                </c:pt>
                <c:pt idx="19">
                  <c:v>Plan de mantenimiento de las sedes administrativas</c:v>
                </c:pt>
              </c:strCache>
            </c:strRef>
          </c:cat>
          <c:val>
            <c:numRef>
              <c:f>'Grafica cumplimiento'!$AL$3:$AL$22</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11C3-4EF1-8981-D3D1ADD0C907}"/>
            </c:ext>
          </c:extLst>
        </c:ser>
        <c:dLbls>
          <c:dLblPos val="outEnd"/>
          <c:showLegendKey val="0"/>
          <c:showVal val="1"/>
          <c:showCatName val="0"/>
          <c:showSerName val="0"/>
          <c:showPercent val="0"/>
          <c:showBubbleSize val="0"/>
        </c:dLbls>
        <c:gapWidth val="182"/>
        <c:axId val="2130858559"/>
        <c:axId val="2130859039"/>
      </c:barChart>
      <c:catAx>
        <c:axId val="2130858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0859039"/>
        <c:crosses val="autoZero"/>
        <c:auto val="1"/>
        <c:lblAlgn val="ctr"/>
        <c:lblOffset val="100"/>
        <c:noMultiLvlLbl val="0"/>
      </c:catAx>
      <c:valAx>
        <c:axId val="213085903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0858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SGSST!A1"/><Relationship Id="rId18" Type="http://schemas.openxmlformats.org/officeDocument/2006/relationships/image" Target="../media/image9.png"/><Relationship Id="rId26" Type="http://schemas.openxmlformats.org/officeDocument/2006/relationships/image" Target="../media/image13.png"/><Relationship Id="rId39" Type="http://schemas.openxmlformats.org/officeDocument/2006/relationships/hyperlink" Target="#CLIMA!A1"/><Relationship Id="rId21" Type="http://schemas.openxmlformats.org/officeDocument/2006/relationships/hyperlink" Target="#'P INTG'!A1"/><Relationship Id="rId34" Type="http://schemas.openxmlformats.org/officeDocument/2006/relationships/image" Target="../media/image17.png"/><Relationship Id="rId42" Type="http://schemas.openxmlformats.org/officeDocument/2006/relationships/image" Target="../media/image21.png"/><Relationship Id="rId7" Type="http://schemas.openxmlformats.org/officeDocument/2006/relationships/hyperlink" Target="#PETH!A1"/><Relationship Id="rId2" Type="http://schemas.openxmlformats.org/officeDocument/2006/relationships/image" Target="../media/image1.jpeg"/><Relationship Id="rId16" Type="http://schemas.openxmlformats.org/officeDocument/2006/relationships/image" Target="../media/image8.png"/><Relationship Id="rId20" Type="http://schemas.openxmlformats.org/officeDocument/2006/relationships/image" Target="../media/image10.png"/><Relationship Id="rId29" Type="http://schemas.openxmlformats.org/officeDocument/2006/relationships/hyperlink" Target="#PMSA!A1"/><Relationship Id="rId41" Type="http://schemas.openxmlformats.org/officeDocument/2006/relationships/hyperlink" Target="#PSPI!A1"/><Relationship Id="rId1" Type="http://schemas.openxmlformats.org/officeDocument/2006/relationships/hyperlink" Target="#PINAR!A1"/><Relationship Id="rId6" Type="http://schemas.openxmlformats.org/officeDocument/2006/relationships/image" Target="../media/image3.png"/><Relationship Id="rId11" Type="http://schemas.openxmlformats.org/officeDocument/2006/relationships/hyperlink" Target="#PTEP!A1"/><Relationship Id="rId24" Type="http://schemas.openxmlformats.org/officeDocument/2006/relationships/image" Target="../media/image12.png"/><Relationship Id="rId32" Type="http://schemas.openxmlformats.org/officeDocument/2006/relationships/image" Target="../media/image16.png"/><Relationship Id="rId37" Type="http://schemas.openxmlformats.org/officeDocument/2006/relationships/hyperlink" Target="#PIGA!A1"/><Relationship Id="rId40" Type="http://schemas.openxmlformats.org/officeDocument/2006/relationships/image" Target="../media/image20.png"/><Relationship Id="rId5" Type="http://schemas.openxmlformats.org/officeDocument/2006/relationships/hyperlink" Target="#PAVPR!A1"/><Relationship Id="rId15" Type="http://schemas.openxmlformats.org/officeDocument/2006/relationships/hyperlink" Target="#PETI!A1"/><Relationship Id="rId23" Type="http://schemas.openxmlformats.org/officeDocument/2006/relationships/hyperlink" Target="#PAPC!A1"/><Relationship Id="rId28" Type="http://schemas.openxmlformats.org/officeDocument/2006/relationships/image" Target="../media/image14.png"/><Relationship Id="rId36" Type="http://schemas.openxmlformats.org/officeDocument/2006/relationships/image" Target="../media/image18.png"/><Relationship Id="rId10" Type="http://schemas.openxmlformats.org/officeDocument/2006/relationships/image" Target="../media/image5.png"/><Relationship Id="rId19" Type="http://schemas.openxmlformats.org/officeDocument/2006/relationships/hyperlink" Target="#PBSI!A1"/><Relationship Id="rId31" Type="http://schemas.openxmlformats.org/officeDocument/2006/relationships/hyperlink" Target="#'Planes Consolidados'!A1"/><Relationship Id="rId4" Type="http://schemas.openxmlformats.org/officeDocument/2006/relationships/image" Target="../media/image2.png"/><Relationship Id="rId9" Type="http://schemas.openxmlformats.org/officeDocument/2006/relationships/hyperlink" Target="#SICD!A1"/><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PTRSP!A1"/><Relationship Id="rId30" Type="http://schemas.openxmlformats.org/officeDocument/2006/relationships/image" Target="../media/image15.png"/><Relationship Id="rId35" Type="http://schemas.openxmlformats.org/officeDocument/2006/relationships/hyperlink" Target="#PIMS!A1"/><Relationship Id="rId8" Type="http://schemas.openxmlformats.org/officeDocument/2006/relationships/image" Target="../media/image4.png"/><Relationship Id="rId3" Type="http://schemas.openxmlformats.org/officeDocument/2006/relationships/hyperlink" Target="#PAA!A1"/><Relationship Id="rId12" Type="http://schemas.openxmlformats.org/officeDocument/2006/relationships/image" Target="../media/image6.png"/><Relationship Id="rId17" Type="http://schemas.openxmlformats.org/officeDocument/2006/relationships/hyperlink" Target="#'PA AUD'!A1"/><Relationship Id="rId25" Type="http://schemas.openxmlformats.org/officeDocument/2006/relationships/hyperlink" Target="#PIC!A1"/><Relationship Id="rId33" Type="http://schemas.openxmlformats.org/officeDocument/2006/relationships/hyperlink" Target="#'P COM'!A1"/><Relationship Id="rId38" Type="http://schemas.openxmlformats.org/officeDocument/2006/relationships/image" Target="../media/image19.png"/></Relationships>
</file>

<file path=xl/drawings/_rels/drawing10.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11.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12.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13.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14.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15.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16.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17.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18.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19.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2.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20.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21.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5.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6.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7.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8.xml.rels><?xml version="1.0" encoding="UTF-8" standalone="yes"?>
<Relationships xmlns="http://schemas.openxmlformats.org/package/2006/relationships"><Relationship Id="rId1" Type="http://schemas.openxmlformats.org/officeDocument/2006/relationships/hyperlink" Target="#'PORTADA PAI'!A1"/></Relationships>
</file>

<file path=xl/drawings/_rels/drawing9.xml.rels><?xml version="1.0" encoding="UTF-8" standalone="yes"?>
<Relationships xmlns="http://schemas.openxmlformats.org/package/2006/relationships"><Relationship Id="rId1" Type="http://schemas.openxmlformats.org/officeDocument/2006/relationships/hyperlink" Target="#'PORTADA PAI'!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29.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31.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33.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35.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37.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39.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41.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absolute">
    <xdr:from>
      <xdr:col>10</xdr:col>
      <xdr:colOff>214308</xdr:colOff>
      <xdr:row>1</xdr:row>
      <xdr:rowOff>81641</xdr:rowOff>
    </xdr:from>
    <xdr:to>
      <xdr:col>21</xdr:col>
      <xdr:colOff>323166</xdr:colOff>
      <xdr:row>3</xdr:row>
      <xdr:rowOff>74782</xdr:rowOff>
    </xdr:to>
    <xdr:sp macro="" textlink="">
      <xdr:nvSpPr>
        <xdr:cNvPr id="21" name="CuadroTexto 20">
          <a:extLst>
            <a:ext uri="{FF2B5EF4-FFF2-40B4-BE49-F238E27FC236}">
              <a16:creationId xmlns:a16="http://schemas.microsoft.com/office/drawing/2014/main" id="{9748D104-1CF0-4FDA-B46D-8EF4FAE0AD7D}"/>
            </a:ext>
          </a:extLst>
        </xdr:cNvPr>
        <xdr:cNvSpPr txBox="1"/>
      </xdr:nvSpPr>
      <xdr:spPr>
        <a:xfrm>
          <a:off x="5629951" y="272141"/>
          <a:ext cx="6844394" cy="374141"/>
        </a:xfrm>
        <a:prstGeom prst="rect">
          <a:avLst/>
        </a:prstGeom>
        <a:solidFill>
          <a:srgbClr val="FFB71B"/>
        </a:solidFill>
        <a:ln>
          <a:solidFill>
            <a:srgbClr val="16674A"/>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rgbClr val="16674A"/>
              </a:solidFill>
            </a:rPr>
            <a:t>Seleccione</a:t>
          </a:r>
          <a:r>
            <a:rPr lang="es-CO" sz="1800" b="1" baseline="0">
              <a:solidFill>
                <a:srgbClr val="16674A"/>
              </a:solidFill>
            </a:rPr>
            <a:t> el botón del plan que desee consultar</a:t>
          </a:r>
          <a:endParaRPr lang="es-CO" sz="1800" b="1">
            <a:solidFill>
              <a:srgbClr val="16674A"/>
            </a:solidFill>
          </a:endParaRPr>
        </a:p>
      </xdr:txBody>
    </xdr:sp>
    <xdr:clientData/>
  </xdr:twoCellAnchor>
  <xdr:twoCellAnchor editAs="absolute">
    <xdr:from>
      <xdr:col>1</xdr:col>
      <xdr:colOff>133307</xdr:colOff>
      <xdr:row>6</xdr:row>
      <xdr:rowOff>42493</xdr:rowOff>
    </xdr:from>
    <xdr:to>
      <xdr:col>5</xdr:col>
      <xdr:colOff>17807</xdr:colOff>
      <xdr:row>10</xdr:row>
      <xdr:rowOff>72493</xdr:rowOff>
    </xdr:to>
    <xdr:grpSp>
      <xdr:nvGrpSpPr>
        <xdr:cNvPr id="225" name="Grupo 224">
          <a:extLst>
            <a:ext uri="{FF2B5EF4-FFF2-40B4-BE49-F238E27FC236}">
              <a16:creationId xmlns:a16="http://schemas.microsoft.com/office/drawing/2014/main" id="{D2E5CBA2-D644-333E-726D-8D07006B1988}"/>
            </a:ext>
          </a:extLst>
        </xdr:cNvPr>
        <xdr:cNvGrpSpPr/>
      </xdr:nvGrpSpPr>
      <xdr:grpSpPr>
        <a:xfrm>
          <a:off x="396378" y="1239922"/>
          <a:ext cx="2079786" cy="828285"/>
          <a:chOff x="325045" y="1092899"/>
          <a:chExt cx="2361694" cy="1083711"/>
        </a:xfrm>
        <a:solidFill>
          <a:sysClr val="window" lastClr="FFFFFF"/>
        </a:solidFill>
      </xdr:grpSpPr>
      <xdr:sp macro="" textlink="">
        <xdr:nvSpPr>
          <xdr:cNvPr id="219" name="Rectángulo 28">
            <a:extLst>
              <a:ext uri="{FF2B5EF4-FFF2-40B4-BE49-F238E27FC236}">
                <a16:creationId xmlns:a16="http://schemas.microsoft.com/office/drawing/2014/main" id="{059560F9-2DE8-4B03-9C4E-CB2F25979846}"/>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9" name="Rectángulo 28">
            <a:extLst>
              <a:ext uri="{FF2B5EF4-FFF2-40B4-BE49-F238E27FC236}">
                <a16:creationId xmlns:a16="http://schemas.microsoft.com/office/drawing/2014/main" id="{BDC19B5F-4ADA-638A-399D-E8A657A66E28}"/>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grpSp>
        <xdr:nvGrpSpPr>
          <xdr:cNvPr id="28" name="Grupo 27">
            <a:extLst>
              <a:ext uri="{FF2B5EF4-FFF2-40B4-BE49-F238E27FC236}">
                <a16:creationId xmlns:a16="http://schemas.microsoft.com/office/drawing/2014/main" id="{24803390-B765-72A3-8196-FB3A80F0442E}"/>
              </a:ext>
            </a:extLst>
          </xdr:cNvPr>
          <xdr:cNvGrpSpPr/>
        </xdr:nvGrpSpPr>
        <xdr:grpSpPr>
          <a:xfrm>
            <a:off x="379709" y="1223405"/>
            <a:ext cx="2203726" cy="847763"/>
            <a:chOff x="898071" y="793103"/>
            <a:chExt cx="2925536" cy="976799"/>
          </a:xfrm>
          <a:grpFill/>
        </xdr:grpSpPr>
        <xdr:sp macro="" textlink="">
          <xdr:nvSpPr>
            <xdr:cNvPr id="30" name="object 22">
              <a:hlinkClick xmlns:r="http://schemas.openxmlformats.org/officeDocument/2006/relationships" r:id="rId1"/>
              <a:extLst>
                <a:ext uri="{FF2B5EF4-FFF2-40B4-BE49-F238E27FC236}">
                  <a16:creationId xmlns:a16="http://schemas.microsoft.com/office/drawing/2014/main" id="{75E31B34-FB5B-C439-35ED-1C0B7DA65DB5}"/>
                </a:ext>
              </a:extLst>
            </xdr:cNvPr>
            <xdr:cNvSpPr/>
          </xdr:nvSpPr>
          <xdr:spPr>
            <a:xfrm>
              <a:off x="1816915" y="824219"/>
              <a:ext cx="2006692" cy="914566"/>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Institucional de Archivos de la Entidad - PINAR</a:t>
              </a:r>
              <a:endParaRPr lang="es-CO" sz="1300">
                <a:solidFill>
                  <a:srgbClr val="16674A"/>
                </a:solidFill>
              </a:endParaRPr>
            </a:p>
          </xdr:txBody>
        </xdr:sp>
        <xdr:pic>
          <xdr:nvPicPr>
            <xdr:cNvPr id="31" name="Imagen 30">
              <a:extLst>
                <a:ext uri="{FF2B5EF4-FFF2-40B4-BE49-F238E27FC236}">
                  <a16:creationId xmlns:a16="http://schemas.microsoft.com/office/drawing/2014/main" id="{97A7982C-D16F-BAEA-60C3-15697C93E0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8071" y="793103"/>
              <a:ext cx="843644" cy="976799"/>
            </a:xfrm>
            <a:prstGeom prst="roundRect">
              <a:avLst/>
            </a:prstGeom>
            <a:grpFill/>
          </xdr:spPr>
        </xdr:pic>
      </xdr:grpSp>
    </xdr:grpSp>
    <xdr:clientData/>
  </xdr:twoCellAnchor>
  <xdr:twoCellAnchor editAs="absolute">
    <xdr:from>
      <xdr:col>5</xdr:col>
      <xdr:colOff>554139</xdr:colOff>
      <xdr:row>6</xdr:row>
      <xdr:rowOff>42493</xdr:rowOff>
    </xdr:from>
    <xdr:to>
      <xdr:col>9</xdr:col>
      <xdr:colOff>84854</xdr:colOff>
      <xdr:row>10</xdr:row>
      <xdr:rowOff>72493</xdr:rowOff>
    </xdr:to>
    <xdr:grpSp>
      <xdr:nvGrpSpPr>
        <xdr:cNvPr id="347" name="Grupo 346">
          <a:extLst>
            <a:ext uri="{FF2B5EF4-FFF2-40B4-BE49-F238E27FC236}">
              <a16:creationId xmlns:a16="http://schemas.microsoft.com/office/drawing/2014/main" id="{5A246D9D-70BC-6A13-AB85-46C2FC9698B5}"/>
            </a:ext>
          </a:extLst>
        </xdr:cNvPr>
        <xdr:cNvGrpSpPr/>
      </xdr:nvGrpSpPr>
      <xdr:grpSpPr>
        <a:xfrm>
          <a:off x="3012496" y="1239922"/>
          <a:ext cx="2107001" cy="828285"/>
          <a:chOff x="2908175" y="1199100"/>
          <a:chExt cx="1980000" cy="792000"/>
        </a:xfrm>
      </xdr:grpSpPr>
      <xdr:grpSp>
        <xdr:nvGrpSpPr>
          <xdr:cNvPr id="232" name="Grupo 231">
            <a:extLst>
              <a:ext uri="{FF2B5EF4-FFF2-40B4-BE49-F238E27FC236}">
                <a16:creationId xmlns:a16="http://schemas.microsoft.com/office/drawing/2014/main" id="{EDE42141-3E9A-403F-81DA-230136598621}"/>
              </a:ext>
            </a:extLst>
          </xdr:cNvPr>
          <xdr:cNvGrpSpPr/>
        </xdr:nvGrpSpPr>
        <xdr:grpSpPr>
          <a:xfrm>
            <a:off x="2908175" y="1199100"/>
            <a:ext cx="1980000" cy="792000"/>
            <a:chOff x="325045" y="1092899"/>
            <a:chExt cx="2361694" cy="1083711"/>
          </a:xfrm>
          <a:solidFill>
            <a:sysClr val="window" lastClr="FFFFFF"/>
          </a:solidFill>
        </xdr:grpSpPr>
        <xdr:sp macro="" textlink="">
          <xdr:nvSpPr>
            <xdr:cNvPr id="233" name="Rectángulo 28">
              <a:extLst>
                <a:ext uri="{FF2B5EF4-FFF2-40B4-BE49-F238E27FC236}">
                  <a16:creationId xmlns:a16="http://schemas.microsoft.com/office/drawing/2014/main" id="{9991A741-93BD-2599-6AD2-6AD47C1D680E}"/>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34" name="Rectángulo 28">
              <a:extLst>
                <a:ext uri="{FF2B5EF4-FFF2-40B4-BE49-F238E27FC236}">
                  <a16:creationId xmlns:a16="http://schemas.microsoft.com/office/drawing/2014/main" id="{B57A818C-0AB4-6D86-C9DB-835BA1CD87A5}"/>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36" name="object 22">
              <a:hlinkClick xmlns:r="http://schemas.openxmlformats.org/officeDocument/2006/relationships" r:id="rId3"/>
              <a:extLst>
                <a:ext uri="{FF2B5EF4-FFF2-40B4-BE49-F238E27FC236}">
                  <a16:creationId xmlns:a16="http://schemas.microsoft.com/office/drawing/2014/main" id="{09C80778-2225-8B84-350F-93F85536CEA2}"/>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300">
                  <a:solidFill>
                    <a:srgbClr val="16674A"/>
                  </a:solidFill>
                </a:rPr>
                <a:t>Plan Anual de Adquisiciones</a:t>
              </a:r>
            </a:p>
          </xdr:txBody>
        </xdr:sp>
      </xdr:grpSp>
      <xdr:pic>
        <xdr:nvPicPr>
          <xdr:cNvPr id="346" name="Imagen 345">
            <a:extLst>
              <a:ext uri="{FF2B5EF4-FFF2-40B4-BE49-F238E27FC236}">
                <a16:creationId xmlns:a16="http://schemas.microsoft.com/office/drawing/2014/main" id="{851CF94C-0B42-EC24-4062-B12E4132E1CF}"/>
              </a:ext>
            </a:extLst>
          </xdr:cNvPr>
          <xdr:cNvPicPr>
            <a:picLocks noChangeAspect="1"/>
          </xdr:cNvPicPr>
        </xdr:nvPicPr>
        <xdr:blipFill>
          <a:blip xmlns:r="http://schemas.openxmlformats.org/officeDocument/2006/relationships" r:embed="rId4"/>
          <a:stretch>
            <a:fillRect/>
          </a:stretch>
        </xdr:blipFill>
        <xdr:spPr>
          <a:xfrm>
            <a:off x="2979966" y="1239368"/>
            <a:ext cx="532703" cy="720000"/>
          </a:xfrm>
          <a:prstGeom prst="rect">
            <a:avLst/>
          </a:prstGeom>
        </xdr:spPr>
      </xdr:pic>
    </xdr:grpSp>
    <xdr:clientData/>
  </xdr:twoCellAnchor>
  <xdr:twoCellAnchor editAs="absolute">
    <xdr:from>
      <xdr:col>10</xdr:col>
      <xdr:colOff>16286</xdr:colOff>
      <xdr:row>6</xdr:row>
      <xdr:rowOff>42493</xdr:rowOff>
    </xdr:from>
    <xdr:to>
      <xdr:col>13</xdr:col>
      <xdr:colOff>159322</xdr:colOff>
      <xdr:row>10</xdr:row>
      <xdr:rowOff>72493</xdr:rowOff>
    </xdr:to>
    <xdr:grpSp>
      <xdr:nvGrpSpPr>
        <xdr:cNvPr id="349" name="Grupo 348">
          <a:hlinkClick xmlns:r="http://schemas.openxmlformats.org/officeDocument/2006/relationships" r:id="rId5"/>
          <a:extLst>
            <a:ext uri="{FF2B5EF4-FFF2-40B4-BE49-F238E27FC236}">
              <a16:creationId xmlns:a16="http://schemas.microsoft.com/office/drawing/2014/main" id="{488E82A9-683B-EA21-4A28-34BA488DC095}"/>
            </a:ext>
          </a:extLst>
        </xdr:cNvPr>
        <xdr:cNvGrpSpPr/>
      </xdr:nvGrpSpPr>
      <xdr:grpSpPr>
        <a:xfrm>
          <a:off x="5695000" y="1239922"/>
          <a:ext cx="2075251" cy="828285"/>
          <a:chOff x="5431929" y="1199100"/>
          <a:chExt cx="1980000" cy="792000"/>
        </a:xfrm>
      </xdr:grpSpPr>
      <xdr:grpSp>
        <xdr:nvGrpSpPr>
          <xdr:cNvPr id="238" name="Grupo 237">
            <a:extLst>
              <a:ext uri="{FF2B5EF4-FFF2-40B4-BE49-F238E27FC236}">
                <a16:creationId xmlns:a16="http://schemas.microsoft.com/office/drawing/2014/main" id="{0A86A2B5-B3DF-4A56-95E6-9E144B0096C1}"/>
              </a:ext>
            </a:extLst>
          </xdr:cNvPr>
          <xdr:cNvGrpSpPr/>
        </xdr:nvGrpSpPr>
        <xdr:grpSpPr>
          <a:xfrm>
            <a:off x="5431929" y="1199100"/>
            <a:ext cx="1980000" cy="792000"/>
            <a:chOff x="325045" y="1092899"/>
            <a:chExt cx="2361694" cy="1083711"/>
          </a:xfrm>
          <a:solidFill>
            <a:sysClr val="window" lastClr="FFFFFF"/>
          </a:solidFill>
        </xdr:grpSpPr>
        <xdr:sp macro="" textlink="">
          <xdr:nvSpPr>
            <xdr:cNvPr id="239" name="Rectángulo 28">
              <a:extLst>
                <a:ext uri="{FF2B5EF4-FFF2-40B4-BE49-F238E27FC236}">
                  <a16:creationId xmlns:a16="http://schemas.microsoft.com/office/drawing/2014/main" id="{F50F878E-2730-BCB1-99D4-56D76251E4C7}"/>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40" name="Rectángulo 28">
              <a:extLst>
                <a:ext uri="{FF2B5EF4-FFF2-40B4-BE49-F238E27FC236}">
                  <a16:creationId xmlns:a16="http://schemas.microsoft.com/office/drawing/2014/main" id="{826740DE-111B-B9B9-D078-0F618AF027FC}"/>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42" name="object 22">
              <a:extLst>
                <a:ext uri="{FF2B5EF4-FFF2-40B4-BE49-F238E27FC236}">
                  <a16:creationId xmlns:a16="http://schemas.microsoft.com/office/drawing/2014/main" id="{13FC2B81-4177-0334-C3C5-235C3FF818FB}"/>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a:solidFill>
                    <a:srgbClr val="16674A"/>
                  </a:solidFill>
                </a:rPr>
                <a:t>Plan Anual de provisión de vacantes y previsión de recursos </a:t>
              </a:r>
            </a:p>
          </xdr:txBody>
        </xdr:sp>
      </xdr:grpSp>
      <xdr:pic>
        <xdr:nvPicPr>
          <xdr:cNvPr id="348" name="Imagen 347">
            <a:extLst>
              <a:ext uri="{FF2B5EF4-FFF2-40B4-BE49-F238E27FC236}">
                <a16:creationId xmlns:a16="http://schemas.microsoft.com/office/drawing/2014/main" id="{7CE64521-B13D-6347-4BAD-1D761AAF9F0A}"/>
              </a:ext>
            </a:extLst>
          </xdr:cNvPr>
          <xdr:cNvPicPr>
            <a:picLocks noChangeAspect="1"/>
          </xdr:cNvPicPr>
        </xdr:nvPicPr>
        <xdr:blipFill>
          <a:blip xmlns:r="http://schemas.openxmlformats.org/officeDocument/2006/relationships" r:embed="rId6"/>
          <a:stretch>
            <a:fillRect/>
          </a:stretch>
        </xdr:blipFill>
        <xdr:spPr>
          <a:xfrm>
            <a:off x="5527179" y="1226314"/>
            <a:ext cx="532702" cy="720000"/>
          </a:xfrm>
          <a:prstGeom prst="rect">
            <a:avLst/>
          </a:prstGeom>
        </xdr:spPr>
      </xdr:pic>
    </xdr:grpSp>
    <xdr:clientData/>
  </xdr:twoCellAnchor>
  <xdr:twoCellAnchor editAs="absolute">
    <xdr:from>
      <xdr:col>14</xdr:col>
      <xdr:colOff>96940</xdr:colOff>
      <xdr:row>6</xdr:row>
      <xdr:rowOff>42493</xdr:rowOff>
    </xdr:from>
    <xdr:to>
      <xdr:col>17</xdr:col>
      <xdr:colOff>239976</xdr:colOff>
      <xdr:row>10</xdr:row>
      <xdr:rowOff>72493</xdr:rowOff>
    </xdr:to>
    <xdr:grpSp>
      <xdr:nvGrpSpPr>
        <xdr:cNvPr id="392" name="Grupo 391">
          <a:hlinkClick xmlns:r="http://schemas.openxmlformats.org/officeDocument/2006/relationships" r:id="rId7"/>
          <a:extLst>
            <a:ext uri="{FF2B5EF4-FFF2-40B4-BE49-F238E27FC236}">
              <a16:creationId xmlns:a16="http://schemas.microsoft.com/office/drawing/2014/main" id="{7865BA42-AD8C-F99C-1002-40F355027C28}"/>
            </a:ext>
          </a:extLst>
        </xdr:cNvPr>
        <xdr:cNvGrpSpPr/>
      </xdr:nvGrpSpPr>
      <xdr:grpSpPr>
        <a:xfrm>
          <a:off x="8351940" y="1239922"/>
          <a:ext cx="2075250" cy="828285"/>
          <a:chOff x="7961869" y="1199100"/>
          <a:chExt cx="1980000" cy="792000"/>
        </a:xfrm>
      </xdr:grpSpPr>
      <xdr:grpSp>
        <xdr:nvGrpSpPr>
          <xdr:cNvPr id="256" name="Grupo 255">
            <a:extLst>
              <a:ext uri="{FF2B5EF4-FFF2-40B4-BE49-F238E27FC236}">
                <a16:creationId xmlns:a16="http://schemas.microsoft.com/office/drawing/2014/main" id="{FF7BE7FA-CAF4-4579-AE6B-28A08A1E0F16}"/>
              </a:ext>
            </a:extLst>
          </xdr:cNvPr>
          <xdr:cNvGrpSpPr/>
        </xdr:nvGrpSpPr>
        <xdr:grpSpPr>
          <a:xfrm>
            <a:off x="7961869" y="1199100"/>
            <a:ext cx="1980000" cy="792000"/>
            <a:chOff x="325045" y="1092899"/>
            <a:chExt cx="2361694" cy="1083711"/>
          </a:xfrm>
          <a:solidFill>
            <a:sysClr val="window" lastClr="FFFFFF"/>
          </a:solidFill>
        </xdr:grpSpPr>
        <xdr:sp macro="" textlink="">
          <xdr:nvSpPr>
            <xdr:cNvPr id="257" name="Rectángulo 28">
              <a:extLst>
                <a:ext uri="{FF2B5EF4-FFF2-40B4-BE49-F238E27FC236}">
                  <a16:creationId xmlns:a16="http://schemas.microsoft.com/office/drawing/2014/main" id="{D8C3FBAF-7FA0-22F4-EDC5-4F4215B1A5B3}"/>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58" name="Rectángulo 28">
              <a:extLst>
                <a:ext uri="{FF2B5EF4-FFF2-40B4-BE49-F238E27FC236}">
                  <a16:creationId xmlns:a16="http://schemas.microsoft.com/office/drawing/2014/main" id="{3C4AD750-3892-A635-0FB8-2768798AD8E5}"/>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60" name="object 22">
              <a:extLst>
                <a:ext uri="{FF2B5EF4-FFF2-40B4-BE49-F238E27FC236}">
                  <a16:creationId xmlns:a16="http://schemas.microsoft.com/office/drawing/2014/main" id="{0093965C-6038-3B8B-F166-3EBBBE10419C}"/>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Estratégico de Talento Humano</a:t>
              </a:r>
              <a:endParaRPr lang="es-CO" sz="1300">
                <a:solidFill>
                  <a:srgbClr val="16674A"/>
                </a:solidFill>
              </a:endParaRPr>
            </a:p>
          </xdr:txBody>
        </xdr:sp>
      </xdr:grpSp>
      <xdr:pic>
        <xdr:nvPicPr>
          <xdr:cNvPr id="350" name="Imagen 349">
            <a:extLst>
              <a:ext uri="{FF2B5EF4-FFF2-40B4-BE49-F238E27FC236}">
                <a16:creationId xmlns:a16="http://schemas.microsoft.com/office/drawing/2014/main" id="{EF92E1F8-60A9-4D37-D4B1-9B6D29D1DA98}"/>
              </a:ext>
            </a:extLst>
          </xdr:cNvPr>
          <xdr:cNvPicPr>
            <a:picLocks noChangeAspect="1"/>
          </xdr:cNvPicPr>
        </xdr:nvPicPr>
        <xdr:blipFill>
          <a:blip xmlns:r="http://schemas.openxmlformats.org/officeDocument/2006/relationships" r:embed="rId8"/>
          <a:stretch>
            <a:fillRect/>
          </a:stretch>
        </xdr:blipFill>
        <xdr:spPr>
          <a:xfrm>
            <a:off x="8070727" y="1267136"/>
            <a:ext cx="532703" cy="720000"/>
          </a:xfrm>
          <a:prstGeom prst="rect">
            <a:avLst/>
          </a:prstGeom>
        </xdr:spPr>
      </xdr:pic>
    </xdr:grpSp>
    <xdr:clientData/>
  </xdr:twoCellAnchor>
  <xdr:twoCellAnchor editAs="absolute">
    <xdr:from>
      <xdr:col>10</xdr:col>
      <xdr:colOff>21770</xdr:colOff>
      <xdr:row>22</xdr:row>
      <xdr:rowOff>16326</xdr:rowOff>
    </xdr:from>
    <xdr:to>
      <xdr:col>13</xdr:col>
      <xdr:colOff>164806</xdr:colOff>
      <xdr:row>26</xdr:row>
      <xdr:rowOff>46326</xdr:rowOff>
    </xdr:to>
    <xdr:grpSp>
      <xdr:nvGrpSpPr>
        <xdr:cNvPr id="380" name="Grupo 379">
          <a:hlinkClick xmlns:r="http://schemas.openxmlformats.org/officeDocument/2006/relationships" r:id="rId9"/>
          <a:extLst>
            <a:ext uri="{FF2B5EF4-FFF2-40B4-BE49-F238E27FC236}">
              <a16:creationId xmlns:a16="http://schemas.microsoft.com/office/drawing/2014/main" id="{01D59B1A-1D59-ECA1-7EDF-DDB29A69A85A}"/>
            </a:ext>
          </a:extLst>
        </xdr:cNvPr>
        <xdr:cNvGrpSpPr/>
      </xdr:nvGrpSpPr>
      <xdr:grpSpPr>
        <a:xfrm>
          <a:off x="5700484" y="4406897"/>
          <a:ext cx="2075251" cy="828286"/>
          <a:chOff x="5437413" y="4220933"/>
          <a:chExt cx="1980000" cy="792000"/>
        </a:xfrm>
      </xdr:grpSpPr>
      <xdr:grpSp>
        <xdr:nvGrpSpPr>
          <xdr:cNvPr id="322" name="Grupo 321">
            <a:extLst>
              <a:ext uri="{FF2B5EF4-FFF2-40B4-BE49-F238E27FC236}">
                <a16:creationId xmlns:a16="http://schemas.microsoft.com/office/drawing/2014/main" id="{D92FA67E-F519-455E-90CB-596A57973869}"/>
              </a:ext>
            </a:extLst>
          </xdr:cNvPr>
          <xdr:cNvGrpSpPr/>
        </xdr:nvGrpSpPr>
        <xdr:grpSpPr>
          <a:xfrm>
            <a:off x="5437413" y="4220933"/>
            <a:ext cx="1980000" cy="792000"/>
            <a:chOff x="325045" y="1092899"/>
            <a:chExt cx="2361694" cy="1083711"/>
          </a:xfrm>
          <a:solidFill>
            <a:sysClr val="window" lastClr="FFFFFF"/>
          </a:solidFill>
        </xdr:grpSpPr>
        <xdr:sp macro="" textlink="">
          <xdr:nvSpPr>
            <xdr:cNvPr id="323" name="Rectángulo 28">
              <a:extLst>
                <a:ext uri="{FF2B5EF4-FFF2-40B4-BE49-F238E27FC236}">
                  <a16:creationId xmlns:a16="http://schemas.microsoft.com/office/drawing/2014/main" id="{65505435-6E8D-2C34-70A3-CDBCF9BDEEC0}"/>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24" name="Rectángulo 28">
              <a:extLst>
                <a:ext uri="{FF2B5EF4-FFF2-40B4-BE49-F238E27FC236}">
                  <a16:creationId xmlns:a16="http://schemas.microsoft.com/office/drawing/2014/main" id="{19C0BA2F-CEB5-BE7A-582A-F7D536EBDD74}"/>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26" name="object 22">
              <a:extLst>
                <a:ext uri="{FF2B5EF4-FFF2-40B4-BE49-F238E27FC236}">
                  <a16:creationId xmlns:a16="http://schemas.microsoft.com/office/drawing/2014/main" id="{95C7FCF6-FF52-60A5-31AC-EDC3114B08A5}"/>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Sistema Integrado de Conservación Documental</a:t>
              </a:r>
              <a:endParaRPr lang="es-CO" sz="1300">
                <a:solidFill>
                  <a:srgbClr val="16674A"/>
                </a:solidFill>
              </a:endParaRPr>
            </a:p>
          </xdr:txBody>
        </xdr:sp>
      </xdr:grpSp>
      <xdr:pic>
        <xdr:nvPicPr>
          <xdr:cNvPr id="351" name="Imagen 350">
            <a:extLst>
              <a:ext uri="{FF2B5EF4-FFF2-40B4-BE49-F238E27FC236}">
                <a16:creationId xmlns:a16="http://schemas.microsoft.com/office/drawing/2014/main" id="{74AEB1C3-97A8-8E50-8907-64FA1E60B34F}"/>
              </a:ext>
            </a:extLst>
          </xdr:cNvPr>
          <xdr:cNvPicPr>
            <a:picLocks noChangeAspect="1"/>
          </xdr:cNvPicPr>
        </xdr:nvPicPr>
        <xdr:blipFill>
          <a:blip xmlns:r="http://schemas.openxmlformats.org/officeDocument/2006/relationships" r:embed="rId10"/>
          <a:stretch>
            <a:fillRect/>
          </a:stretch>
        </xdr:blipFill>
        <xdr:spPr>
          <a:xfrm>
            <a:off x="5505450" y="4261754"/>
            <a:ext cx="532703" cy="720000"/>
          </a:xfrm>
          <a:prstGeom prst="rect">
            <a:avLst/>
          </a:prstGeom>
        </xdr:spPr>
      </xdr:pic>
    </xdr:grpSp>
    <xdr:clientData/>
  </xdr:twoCellAnchor>
  <xdr:twoCellAnchor editAs="absolute">
    <xdr:from>
      <xdr:col>1</xdr:col>
      <xdr:colOff>137429</xdr:colOff>
      <xdr:row>14</xdr:row>
      <xdr:rowOff>17685</xdr:rowOff>
    </xdr:from>
    <xdr:to>
      <xdr:col>5</xdr:col>
      <xdr:colOff>31454</xdr:colOff>
      <xdr:row>18</xdr:row>
      <xdr:rowOff>47685</xdr:rowOff>
    </xdr:to>
    <xdr:grpSp>
      <xdr:nvGrpSpPr>
        <xdr:cNvPr id="2" name="Grupo 384">
          <a:extLst>
            <a:ext uri="{FF2B5EF4-FFF2-40B4-BE49-F238E27FC236}">
              <a16:creationId xmlns:a16="http://schemas.microsoft.com/office/drawing/2014/main" id="{FCDE9D0C-4879-E04D-9B0F-FEE5F27ADD53}"/>
            </a:ext>
          </a:extLst>
        </xdr:cNvPr>
        <xdr:cNvGrpSpPr/>
      </xdr:nvGrpSpPr>
      <xdr:grpSpPr>
        <a:xfrm>
          <a:off x="400500" y="2811685"/>
          <a:ext cx="2089311" cy="828286"/>
          <a:chOff x="394604" y="2694210"/>
          <a:chExt cx="1980000" cy="792000"/>
        </a:xfrm>
      </xdr:grpSpPr>
      <xdr:grpSp>
        <xdr:nvGrpSpPr>
          <xdr:cNvPr id="3" name="Grupo 261">
            <a:extLst>
              <a:ext uri="{FF2B5EF4-FFF2-40B4-BE49-F238E27FC236}">
                <a16:creationId xmlns:a16="http://schemas.microsoft.com/office/drawing/2014/main" id="{0F3AB8D6-A60F-444C-B958-74F026C06A2A}"/>
              </a:ext>
            </a:extLst>
          </xdr:cNvPr>
          <xdr:cNvGrpSpPr/>
        </xdr:nvGrpSpPr>
        <xdr:grpSpPr>
          <a:xfrm>
            <a:off x="394604" y="2694210"/>
            <a:ext cx="1980000" cy="792000"/>
            <a:chOff x="325045" y="1092899"/>
            <a:chExt cx="2361694" cy="1083711"/>
          </a:xfrm>
          <a:solidFill>
            <a:sysClr val="window" lastClr="FFFFFF"/>
          </a:solidFill>
        </xdr:grpSpPr>
        <xdr:sp macro="" textlink="">
          <xdr:nvSpPr>
            <xdr:cNvPr id="4" name="Rectángulo 28">
              <a:extLst>
                <a:ext uri="{FF2B5EF4-FFF2-40B4-BE49-F238E27FC236}">
                  <a16:creationId xmlns:a16="http://schemas.microsoft.com/office/drawing/2014/main" id="{FDE131F8-B4F7-4797-4CF9-3724C330890C}"/>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5" name="Rectángulo 28">
              <a:extLst>
                <a:ext uri="{FF2B5EF4-FFF2-40B4-BE49-F238E27FC236}">
                  <a16:creationId xmlns:a16="http://schemas.microsoft.com/office/drawing/2014/main" id="{DD11FFA4-BCAF-51ED-570B-5095002C3FD2}"/>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6" name="object 22">
              <a:hlinkClick xmlns:r="http://schemas.openxmlformats.org/officeDocument/2006/relationships" r:id="rId11"/>
              <a:extLst>
                <a:ext uri="{FF2B5EF4-FFF2-40B4-BE49-F238E27FC236}">
                  <a16:creationId xmlns:a16="http://schemas.microsoft.com/office/drawing/2014/main" id="{CAA0DDFB-803A-204A-D30F-5354292D3846}"/>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Programa de transparencia y ética pública</a:t>
              </a:r>
              <a:endParaRPr lang="es-CO" sz="1300">
                <a:solidFill>
                  <a:srgbClr val="16674A"/>
                </a:solidFill>
              </a:endParaRPr>
            </a:p>
          </xdr:txBody>
        </xdr:sp>
      </xdr:grpSp>
      <xdr:pic>
        <xdr:nvPicPr>
          <xdr:cNvPr id="7" name="Imagen 351">
            <a:extLst>
              <a:ext uri="{FF2B5EF4-FFF2-40B4-BE49-F238E27FC236}">
                <a16:creationId xmlns:a16="http://schemas.microsoft.com/office/drawing/2014/main" id="{C0C36449-46DB-8F08-CACF-466158BE8FE3}"/>
              </a:ext>
            </a:extLst>
          </xdr:cNvPr>
          <xdr:cNvPicPr>
            <a:picLocks noChangeAspect="1"/>
          </xdr:cNvPicPr>
        </xdr:nvPicPr>
        <xdr:blipFill>
          <a:blip xmlns:r="http://schemas.openxmlformats.org/officeDocument/2006/relationships" r:embed="rId12"/>
          <a:stretch>
            <a:fillRect/>
          </a:stretch>
        </xdr:blipFill>
        <xdr:spPr>
          <a:xfrm>
            <a:off x="489854" y="2735032"/>
            <a:ext cx="593939" cy="720000"/>
          </a:xfrm>
          <a:prstGeom prst="rect">
            <a:avLst/>
          </a:prstGeom>
        </xdr:spPr>
      </xdr:pic>
    </xdr:grpSp>
    <xdr:clientData/>
  </xdr:twoCellAnchor>
  <xdr:twoCellAnchor editAs="absolute">
    <xdr:from>
      <xdr:col>26</xdr:col>
      <xdr:colOff>320344</xdr:colOff>
      <xdr:row>6</xdr:row>
      <xdr:rowOff>42493</xdr:rowOff>
    </xdr:from>
    <xdr:to>
      <xdr:col>29</xdr:col>
      <xdr:colOff>463380</xdr:colOff>
      <xdr:row>10</xdr:row>
      <xdr:rowOff>72493</xdr:rowOff>
    </xdr:to>
    <xdr:grpSp>
      <xdr:nvGrpSpPr>
        <xdr:cNvPr id="395" name="Grupo 394">
          <a:hlinkClick xmlns:r="http://schemas.openxmlformats.org/officeDocument/2006/relationships" r:id="rId13"/>
          <a:extLst>
            <a:ext uri="{FF2B5EF4-FFF2-40B4-BE49-F238E27FC236}">
              <a16:creationId xmlns:a16="http://schemas.microsoft.com/office/drawing/2014/main" id="{95F11620-203D-760F-29C9-98213957885D}"/>
            </a:ext>
          </a:extLst>
        </xdr:cNvPr>
        <xdr:cNvGrpSpPr/>
      </xdr:nvGrpSpPr>
      <xdr:grpSpPr>
        <a:xfrm>
          <a:off x="16304201" y="1239922"/>
          <a:ext cx="2075250" cy="828285"/>
          <a:chOff x="15533130" y="1199100"/>
          <a:chExt cx="1980000" cy="792000"/>
        </a:xfrm>
      </xdr:grpSpPr>
      <xdr:grpSp>
        <xdr:nvGrpSpPr>
          <xdr:cNvPr id="226" name="Grupo 225">
            <a:extLst>
              <a:ext uri="{FF2B5EF4-FFF2-40B4-BE49-F238E27FC236}">
                <a16:creationId xmlns:a16="http://schemas.microsoft.com/office/drawing/2014/main" id="{1F5FE6E5-89A7-436E-AF80-0E0F22AAB8C3}"/>
              </a:ext>
            </a:extLst>
          </xdr:cNvPr>
          <xdr:cNvGrpSpPr/>
        </xdr:nvGrpSpPr>
        <xdr:grpSpPr>
          <a:xfrm>
            <a:off x="15533130" y="1199100"/>
            <a:ext cx="1980000" cy="792000"/>
            <a:chOff x="325045" y="1092899"/>
            <a:chExt cx="2361694" cy="1083711"/>
          </a:xfrm>
          <a:solidFill>
            <a:sysClr val="window" lastClr="FFFFFF"/>
          </a:solidFill>
        </xdr:grpSpPr>
        <xdr:sp macro="" textlink="">
          <xdr:nvSpPr>
            <xdr:cNvPr id="227" name="Rectángulo 28">
              <a:extLst>
                <a:ext uri="{FF2B5EF4-FFF2-40B4-BE49-F238E27FC236}">
                  <a16:creationId xmlns:a16="http://schemas.microsoft.com/office/drawing/2014/main" id="{282BA9CE-5EBD-7A52-3A02-00965862527D}"/>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200">
                <a:solidFill>
                  <a:srgbClr val="16674A"/>
                </a:solidFill>
              </a:endParaRPr>
            </a:p>
          </xdr:txBody>
        </xdr:sp>
        <xdr:sp macro="" textlink="">
          <xdr:nvSpPr>
            <xdr:cNvPr id="228" name="Rectángulo 28">
              <a:extLst>
                <a:ext uri="{FF2B5EF4-FFF2-40B4-BE49-F238E27FC236}">
                  <a16:creationId xmlns:a16="http://schemas.microsoft.com/office/drawing/2014/main" id="{BF8ACFB1-8D6C-3A40-A448-B0BB709F7454}"/>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200">
                <a:solidFill>
                  <a:srgbClr val="16674A"/>
                </a:solidFill>
              </a:endParaRPr>
            </a:p>
          </xdr:txBody>
        </xdr:sp>
        <xdr:sp macro="" textlink="">
          <xdr:nvSpPr>
            <xdr:cNvPr id="230" name="object 22">
              <a:extLst>
                <a:ext uri="{FF2B5EF4-FFF2-40B4-BE49-F238E27FC236}">
                  <a16:creationId xmlns:a16="http://schemas.microsoft.com/office/drawing/2014/main" id="{A8F0A656-D078-7A1B-37D3-4A753B774EC5}"/>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200">
                  <a:solidFill>
                    <a:srgbClr val="16674A"/>
                  </a:solidFill>
                </a:rPr>
                <a:t>Sistema de gestión y seguridad de salud en el trabajo</a:t>
              </a:r>
              <a:endParaRPr lang="es-CO" sz="1200">
                <a:solidFill>
                  <a:srgbClr val="16674A"/>
                </a:solidFill>
              </a:endParaRPr>
            </a:p>
          </xdr:txBody>
        </xdr:sp>
      </xdr:grpSp>
      <xdr:pic>
        <xdr:nvPicPr>
          <xdr:cNvPr id="353" name="Imagen 352">
            <a:extLst>
              <a:ext uri="{FF2B5EF4-FFF2-40B4-BE49-F238E27FC236}">
                <a16:creationId xmlns:a16="http://schemas.microsoft.com/office/drawing/2014/main" id="{2DAF1C05-9F3A-E312-4C3F-137FC22AF310}"/>
              </a:ext>
            </a:extLst>
          </xdr:cNvPr>
          <xdr:cNvPicPr>
            <a:picLocks noChangeAspect="1"/>
          </xdr:cNvPicPr>
        </xdr:nvPicPr>
        <xdr:blipFill>
          <a:blip xmlns:r="http://schemas.openxmlformats.org/officeDocument/2006/relationships" r:embed="rId14"/>
          <a:stretch>
            <a:fillRect/>
          </a:stretch>
        </xdr:blipFill>
        <xdr:spPr>
          <a:xfrm>
            <a:off x="15601166" y="1239922"/>
            <a:ext cx="593939" cy="720000"/>
          </a:xfrm>
          <a:prstGeom prst="rect">
            <a:avLst/>
          </a:prstGeom>
        </xdr:spPr>
      </xdr:pic>
    </xdr:grpSp>
    <xdr:clientData/>
  </xdr:twoCellAnchor>
  <xdr:twoCellAnchor editAs="absolute">
    <xdr:from>
      <xdr:col>5</xdr:col>
      <xdr:colOff>556900</xdr:colOff>
      <xdr:row>14</xdr:row>
      <xdr:rowOff>13603</xdr:rowOff>
    </xdr:from>
    <xdr:to>
      <xdr:col>9</xdr:col>
      <xdr:colOff>87615</xdr:colOff>
      <xdr:row>18</xdr:row>
      <xdr:rowOff>43603</xdr:rowOff>
    </xdr:to>
    <xdr:grpSp>
      <xdr:nvGrpSpPr>
        <xdr:cNvPr id="386" name="Grupo 385">
          <a:extLst>
            <a:ext uri="{FF2B5EF4-FFF2-40B4-BE49-F238E27FC236}">
              <a16:creationId xmlns:a16="http://schemas.microsoft.com/office/drawing/2014/main" id="{DDE619C3-54C1-C3AA-B937-97500FEC27F7}"/>
            </a:ext>
            <a:ext uri="{147F2762-F138-4A5C-976F-8EAC2B608ADB}">
              <a16:predDERef xmlns:a16="http://schemas.microsoft.com/office/drawing/2014/main" pred="{95F11620-203D-760F-29C9-98213957885D}"/>
            </a:ext>
          </a:extLst>
        </xdr:cNvPr>
        <xdr:cNvGrpSpPr/>
      </xdr:nvGrpSpPr>
      <xdr:grpSpPr>
        <a:xfrm>
          <a:off x="3015257" y="2807603"/>
          <a:ext cx="2107001" cy="828286"/>
          <a:chOff x="2910936" y="2694210"/>
          <a:chExt cx="1980000" cy="792000"/>
        </a:xfrm>
      </xdr:grpSpPr>
      <xdr:grpSp>
        <xdr:nvGrpSpPr>
          <xdr:cNvPr id="274" name="Grupo 273">
            <a:extLst>
              <a:ext uri="{FF2B5EF4-FFF2-40B4-BE49-F238E27FC236}">
                <a16:creationId xmlns:a16="http://schemas.microsoft.com/office/drawing/2014/main" id="{F137B2F5-123D-48C6-8F52-EC9BEBB1707C}"/>
              </a:ext>
            </a:extLst>
          </xdr:cNvPr>
          <xdr:cNvGrpSpPr/>
        </xdr:nvGrpSpPr>
        <xdr:grpSpPr>
          <a:xfrm>
            <a:off x="2910936" y="2694210"/>
            <a:ext cx="1980000" cy="792000"/>
            <a:chOff x="325045" y="1092899"/>
            <a:chExt cx="2361694" cy="1083711"/>
          </a:xfrm>
          <a:solidFill>
            <a:sysClr val="window" lastClr="FFFFFF"/>
          </a:solidFill>
        </xdr:grpSpPr>
        <xdr:sp macro="" textlink="">
          <xdr:nvSpPr>
            <xdr:cNvPr id="275" name="Rectángulo 28">
              <a:extLst>
                <a:ext uri="{FF2B5EF4-FFF2-40B4-BE49-F238E27FC236}">
                  <a16:creationId xmlns:a16="http://schemas.microsoft.com/office/drawing/2014/main" id="{52C9F095-975E-B8E2-8E42-E9E4EC370D0B}"/>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76" name="Rectángulo 28">
              <a:extLst>
                <a:ext uri="{FF2B5EF4-FFF2-40B4-BE49-F238E27FC236}">
                  <a16:creationId xmlns:a16="http://schemas.microsoft.com/office/drawing/2014/main" id="{69865E71-05D1-5CC3-0678-2EE8113F9E11}"/>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78" name="object 22">
              <a:hlinkClick xmlns:r="http://schemas.openxmlformats.org/officeDocument/2006/relationships" r:id="rId15"/>
              <a:extLst>
                <a:ext uri="{FF2B5EF4-FFF2-40B4-BE49-F238E27FC236}">
                  <a16:creationId xmlns:a16="http://schemas.microsoft.com/office/drawing/2014/main" id="{F94EDC9D-1491-061D-97C2-5436CAE6CDD8}"/>
                </a:ext>
              </a:extLst>
            </xdr:cNvPr>
            <xdr:cNvSpPr/>
          </xdr:nvSpPr>
          <xdr:spPr>
            <a:xfrm>
              <a:off x="1071848" y="1125824"/>
              <a:ext cx="1511586" cy="1042927"/>
            </a:xfrm>
            <a:prstGeom prst="roundRect">
              <a:avLst/>
            </a:prstGeom>
            <a:grpFill/>
          </xdr:spPr>
          <xdr:txBody>
            <a:bodyPr vertOverflow="clip" horzOverflow="clip" wrap="square" lIns="0" tIns="0" rIns="0" bIns="0"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100">
                  <a:solidFill>
                    <a:srgbClr val="16674A"/>
                  </a:solidFill>
                </a:rPr>
                <a:t>Plan Estratégico de Tecnologías de la Información y las Comunicaciones</a:t>
              </a:r>
              <a:endParaRPr lang="es-CO" sz="1100">
                <a:solidFill>
                  <a:srgbClr val="16674A"/>
                </a:solidFill>
              </a:endParaRPr>
            </a:p>
          </xdr:txBody>
        </xdr:sp>
      </xdr:grpSp>
      <xdr:pic>
        <xdr:nvPicPr>
          <xdr:cNvPr id="354" name="Imagen 353">
            <a:extLst>
              <a:ext uri="{FF2B5EF4-FFF2-40B4-BE49-F238E27FC236}">
                <a16:creationId xmlns:a16="http://schemas.microsoft.com/office/drawing/2014/main" id="{20ED2C5D-E785-A4BA-1A10-B715B1658BC1}"/>
              </a:ext>
            </a:extLst>
          </xdr:cNvPr>
          <xdr:cNvPicPr>
            <a:picLocks noChangeAspect="1"/>
          </xdr:cNvPicPr>
        </xdr:nvPicPr>
        <xdr:blipFill>
          <a:blip xmlns:r="http://schemas.openxmlformats.org/officeDocument/2006/relationships" r:embed="rId16"/>
          <a:stretch>
            <a:fillRect/>
          </a:stretch>
        </xdr:blipFill>
        <xdr:spPr>
          <a:xfrm>
            <a:off x="2978972" y="2775854"/>
            <a:ext cx="534545" cy="648000"/>
          </a:xfrm>
          <a:prstGeom prst="rect">
            <a:avLst/>
          </a:prstGeom>
        </xdr:spPr>
      </xdr:pic>
    </xdr:grpSp>
    <xdr:clientData/>
  </xdr:twoCellAnchor>
  <xdr:twoCellAnchor editAs="absolute">
    <xdr:from>
      <xdr:col>14</xdr:col>
      <xdr:colOff>102424</xdr:colOff>
      <xdr:row>22</xdr:row>
      <xdr:rowOff>16326</xdr:rowOff>
    </xdr:from>
    <xdr:to>
      <xdr:col>17</xdr:col>
      <xdr:colOff>245460</xdr:colOff>
      <xdr:row>26</xdr:row>
      <xdr:rowOff>46326</xdr:rowOff>
    </xdr:to>
    <xdr:grpSp>
      <xdr:nvGrpSpPr>
        <xdr:cNvPr id="381" name="Grupo 380">
          <a:hlinkClick xmlns:r="http://schemas.openxmlformats.org/officeDocument/2006/relationships" r:id="rId17"/>
          <a:extLst>
            <a:ext uri="{FF2B5EF4-FFF2-40B4-BE49-F238E27FC236}">
              <a16:creationId xmlns:a16="http://schemas.microsoft.com/office/drawing/2014/main" id="{B5D998B6-5254-FA71-A93F-0F47B2D12C7C}"/>
            </a:ext>
          </a:extLst>
        </xdr:cNvPr>
        <xdr:cNvGrpSpPr/>
      </xdr:nvGrpSpPr>
      <xdr:grpSpPr>
        <a:xfrm>
          <a:off x="8357424" y="4406897"/>
          <a:ext cx="2075250" cy="828286"/>
          <a:chOff x="7967353" y="4220933"/>
          <a:chExt cx="1980000" cy="792000"/>
        </a:xfrm>
      </xdr:grpSpPr>
      <xdr:grpSp>
        <xdr:nvGrpSpPr>
          <xdr:cNvPr id="340" name="Grupo 339">
            <a:extLst>
              <a:ext uri="{FF2B5EF4-FFF2-40B4-BE49-F238E27FC236}">
                <a16:creationId xmlns:a16="http://schemas.microsoft.com/office/drawing/2014/main" id="{70651A8E-11ED-42AF-932D-B4972D468EAA}"/>
              </a:ext>
            </a:extLst>
          </xdr:cNvPr>
          <xdr:cNvGrpSpPr/>
        </xdr:nvGrpSpPr>
        <xdr:grpSpPr>
          <a:xfrm>
            <a:off x="7967353" y="4220933"/>
            <a:ext cx="1980000" cy="792000"/>
            <a:chOff x="325045" y="1092899"/>
            <a:chExt cx="2361694" cy="1083711"/>
          </a:xfrm>
          <a:solidFill>
            <a:sysClr val="window" lastClr="FFFFFF"/>
          </a:solidFill>
        </xdr:grpSpPr>
        <xdr:sp macro="" textlink="">
          <xdr:nvSpPr>
            <xdr:cNvPr id="341" name="Rectángulo 28">
              <a:extLst>
                <a:ext uri="{FF2B5EF4-FFF2-40B4-BE49-F238E27FC236}">
                  <a16:creationId xmlns:a16="http://schemas.microsoft.com/office/drawing/2014/main" id="{232BB74C-335C-AC91-9FE1-0BFB2349C364}"/>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42" name="Rectángulo 28">
              <a:extLst>
                <a:ext uri="{FF2B5EF4-FFF2-40B4-BE49-F238E27FC236}">
                  <a16:creationId xmlns:a16="http://schemas.microsoft.com/office/drawing/2014/main" id="{EEEE7512-9BBA-23B8-8EE0-F8AF425978CB}"/>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44" name="object 22">
              <a:extLst>
                <a:ext uri="{FF2B5EF4-FFF2-40B4-BE49-F238E27FC236}">
                  <a16:creationId xmlns:a16="http://schemas.microsoft.com/office/drawing/2014/main" id="{EC088FFA-C1A0-CA59-F3EE-6BD33834484F}"/>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anual de Auditorias</a:t>
              </a:r>
              <a:endParaRPr lang="es-CO" sz="1300">
                <a:solidFill>
                  <a:srgbClr val="16674A"/>
                </a:solidFill>
              </a:endParaRPr>
            </a:p>
          </xdr:txBody>
        </xdr:sp>
      </xdr:grpSp>
      <xdr:pic>
        <xdr:nvPicPr>
          <xdr:cNvPr id="357" name="Imagen 356">
            <a:extLst>
              <a:ext uri="{FF2B5EF4-FFF2-40B4-BE49-F238E27FC236}">
                <a16:creationId xmlns:a16="http://schemas.microsoft.com/office/drawing/2014/main" id="{036C7A0E-CEF2-C5AD-351B-CE2CECBDC936}"/>
              </a:ext>
            </a:extLst>
          </xdr:cNvPr>
          <xdr:cNvPicPr>
            <a:picLocks noChangeAspect="1"/>
          </xdr:cNvPicPr>
        </xdr:nvPicPr>
        <xdr:blipFill>
          <a:blip xmlns:r="http://schemas.openxmlformats.org/officeDocument/2006/relationships" r:embed="rId18"/>
          <a:stretch>
            <a:fillRect/>
          </a:stretch>
        </xdr:blipFill>
        <xdr:spPr>
          <a:xfrm>
            <a:off x="8048997" y="4261754"/>
            <a:ext cx="544909" cy="648000"/>
          </a:xfrm>
          <a:prstGeom prst="rect">
            <a:avLst/>
          </a:prstGeom>
        </xdr:spPr>
      </xdr:pic>
    </xdr:grpSp>
    <xdr:clientData/>
  </xdr:twoCellAnchor>
  <xdr:twoCellAnchor editAs="absolute">
    <xdr:from>
      <xdr:col>22</xdr:col>
      <xdr:colOff>245877</xdr:colOff>
      <xdr:row>6</xdr:row>
      <xdr:rowOff>42493</xdr:rowOff>
    </xdr:from>
    <xdr:to>
      <xdr:col>25</xdr:col>
      <xdr:colOff>388913</xdr:colOff>
      <xdr:row>10</xdr:row>
      <xdr:rowOff>72493</xdr:rowOff>
    </xdr:to>
    <xdr:grpSp>
      <xdr:nvGrpSpPr>
        <xdr:cNvPr id="394" name="Grupo 393">
          <a:hlinkClick xmlns:r="http://schemas.openxmlformats.org/officeDocument/2006/relationships" r:id="rId19"/>
          <a:extLst>
            <a:ext uri="{FF2B5EF4-FFF2-40B4-BE49-F238E27FC236}">
              <a16:creationId xmlns:a16="http://schemas.microsoft.com/office/drawing/2014/main" id="{5C660713-7DE3-FAF2-2689-36315317A9B2}"/>
            </a:ext>
          </a:extLst>
        </xdr:cNvPr>
        <xdr:cNvGrpSpPr/>
      </xdr:nvGrpSpPr>
      <xdr:grpSpPr>
        <a:xfrm>
          <a:off x="13653448" y="1239922"/>
          <a:ext cx="2075251" cy="828285"/>
          <a:chOff x="13009377" y="1199100"/>
          <a:chExt cx="1980000" cy="792000"/>
        </a:xfrm>
      </xdr:grpSpPr>
      <xdr:grpSp>
        <xdr:nvGrpSpPr>
          <xdr:cNvPr id="244" name="Grupo 243">
            <a:extLst>
              <a:ext uri="{FF2B5EF4-FFF2-40B4-BE49-F238E27FC236}">
                <a16:creationId xmlns:a16="http://schemas.microsoft.com/office/drawing/2014/main" id="{9301EF49-E0CF-42AC-8DAA-9ADE1E3F3647}"/>
              </a:ext>
            </a:extLst>
          </xdr:cNvPr>
          <xdr:cNvGrpSpPr/>
        </xdr:nvGrpSpPr>
        <xdr:grpSpPr>
          <a:xfrm>
            <a:off x="13009377" y="1199100"/>
            <a:ext cx="1980000" cy="792000"/>
            <a:chOff x="325045" y="1092899"/>
            <a:chExt cx="2361694" cy="1083711"/>
          </a:xfrm>
          <a:solidFill>
            <a:sysClr val="window" lastClr="FFFFFF"/>
          </a:solidFill>
        </xdr:grpSpPr>
        <xdr:sp macro="" textlink="">
          <xdr:nvSpPr>
            <xdr:cNvPr id="245" name="Rectángulo 28">
              <a:extLst>
                <a:ext uri="{FF2B5EF4-FFF2-40B4-BE49-F238E27FC236}">
                  <a16:creationId xmlns:a16="http://schemas.microsoft.com/office/drawing/2014/main" id="{ED218A32-DD48-499E-0A82-25387E9D31E1}"/>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46" name="Rectángulo 28">
              <a:extLst>
                <a:ext uri="{FF2B5EF4-FFF2-40B4-BE49-F238E27FC236}">
                  <a16:creationId xmlns:a16="http://schemas.microsoft.com/office/drawing/2014/main" id="{67D60987-7A5D-E7E3-E461-A1DE8AC3822B}"/>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48" name="object 22">
              <a:extLst>
                <a:ext uri="{FF2B5EF4-FFF2-40B4-BE49-F238E27FC236}">
                  <a16:creationId xmlns:a16="http://schemas.microsoft.com/office/drawing/2014/main" id="{9B2A03B3-A6B5-1CEE-9CFC-EDA25AF22798}"/>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de bienestar social e incentivos</a:t>
              </a:r>
              <a:endParaRPr lang="es-CO" sz="1300">
                <a:solidFill>
                  <a:srgbClr val="16674A"/>
                </a:solidFill>
              </a:endParaRPr>
            </a:p>
          </xdr:txBody>
        </xdr:sp>
      </xdr:grpSp>
      <xdr:pic>
        <xdr:nvPicPr>
          <xdr:cNvPr id="358" name="Imagen 357">
            <a:extLst>
              <a:ext uri="{FF2B5EF4-FFF2-40B4-BE49-F238E27FC236}">
                <a16:creationId xmlns:a16="http://schemas.microsoft.com/office/drawing/2014/main" id="{20B5F7F4-6A6E-40A4-9FDB-37BD44EFFC3F}"/>
              </a:ext>
            </a:extLst>
          </xdr:cNvPr>
          <xdr:cNvPicPr>
            <a:picLocks noChangeAspect="1"/>
          </xdr:cNvPicPr>
        </xdr:nvPicPr>
        <xdr:blipFill>
          <a:blip xmlns:r="http://schemas.openxmlformats.org/officeDocument/2006/relationships" r:embed="rId20"/>
          <a:stretch>
            <a:fillRect/>
          </a:stretch>
        </xdr:blipFill>
        <xdr:spPr>
          <a:xfrm>
            <a:off x="13077415" y="1267135"/>
            <a:ext cx="544909" cy="648000"/>
          </a:xfrm>
          <a:prstGeom prst="rect">
            <a:avLst/>
          </a:prstGeom>
        </xdr:spPr>
      </xdr:pic>
    </xdr:grpSp>
    <xdr:clientData/>
  </xdr:twoCellAnchor>
  <xdr:twoCellAnchor editAs="absolute">
    <xdr:from>
      <xdr:col>1</xdr:col>
      <xdr:colOff>138791</xdr:colOff>
      <xdr:row>22</xdr:row>
      <xdr:rowOff>16326</xdr:rowOff>
    </xdr:from>
    <xdr:to>
      <xdr:col>5</xdr:col>
      <xdr:colOff>23291</xdr:colOff>
      <xdr:row>26</xdr:row>
      <xdr:rowOff>46326</xdr:rowOff>
    </xdr:to>
    <xdr:grpSp>
      <xdr:nvGrpSpPr>
        <xdr:cNvPr id="378" name="Grupo 377">
          <a:hlinkClick xmlns:r="http://schemas.openxmlformats.org/officeDocument/2006/relationships" r:id="rId21"/>
          <a:extLst>
            <a:ext uri="{FF2B5EF4-FFF2-40B4-BE49-F238E27FC236}">
              <a16:creationId xmlns:a16="http://schemas.microsoft.com/office/drawing/2014/main" id="{4437576A-70EB-D123-65EC-4B0226BC2EA6}"/>
            </a:ext>
          </a:extLst>
        </xdr:cNvPr>
        <xdr:cNvGrpSpPr/>
      </xdr:nvGrpSpPr>
      <xdr:grpSpPr>
        <a:xfrm>
          <a:off x="401862" y="4406897"/>
          <a:ext cx="2079786" cy="828286"/>
          <a:chOff x="397327" y="4220933"/>
          <a:chExt cx="1980000" cy="792000"/>
        </a:xfrm>
      </xdr:grpSpPr>
      <xdr:grpSp>
        <xdr:nvGrpSpPr>
          <xdr:cNvPr id="304" name="Grupo 303">
            <a:extLst>
              <a:ext uri="{FF2B5EF4-FFF2-40B4-BE49-F238E27FC236}">
                <a16:creationId xmlns:a16="http://schemas.microsoft.com/office/drawing/2014/main" id="{4FB3A5E2-F1B3-4B32-97D1-058971765A36}"/>
              </a:ext>
            </a:extLst>
          </xdr:cNvPr>
          <xdr:cNvGrpSpPr/>
        </xdr:nvGrpSpPr>
        <xdr:grpSpPr>
          <a:xfrm>
            <a:off x="397327" y="4220933"/>
            <a:ext cx="1980000" cy="792000"/>
            <a:chOff x="325045" y="1092899"/>
            <a:chExt cx="2361694" cy="1083711"/>
          </a:xfrm>
          <a:solidFill>
            <a:sysClr val="window" lastClr="FFFFFF"/>
          </a:solidFill>
        </xdr:grpSpPr>
        <xdr:sp macro="" textlink="">
          <xdr:nvSpPr>
            <xdr:cNvPr id="305" name="Rectángulo 28">
              <a:extLst>
                <a:ext uri="{FF2B5EF4-FFF2-40B4-BE49-F238E27FC236}">
                  <a16:creationId xmlns:a16="http://schemas.microsoft.com/office/drawing/2014/main" id="{A46093D5-800E-32B4-7D3F-4A056911303E}"/>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06" name="Rectángulo 28">
              <a:extLst>
                <a:ext uri="{FF2B5EF4-FFF2-40B4-BE49-F238E27FC236}">
                  <a16:creationId xmlns:a16="http://schemas.microsoft.com/office/drawing/2014/main" id="{4211B423-AF5B-235E-ADB3-45F65B8EA607}"/>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08" name="object 22">
              <a:extLst>
                <a:ext uri="{FF2B5EF4-FFF2-40B4-BE49-F238E27FC236}">
                  <a16:creationId xmlns:a16="http://schemas.microsoft.com/office/drawing/2014/main" id="{8F13013C-4776-CC04-63AB-6798A15024E0}"/>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de Integridad</a:t>
              </a:r>
              <a:endParaRPr lang="es-CO" sz="1300">
                <a:solidFill>
                  <a:srgbClr val="16674A"/>
                </a:solidFill>
              </a:endParaRPr>
            </a:p>
          </xdr:txBody>
        </xdr:sp>
      </xdr:grpSp>
      <xdr:pic>
        <xdr:nvPicPr>
          <xdr:cNvPr id="359" name="Imagen 358">
            <a:extLst>
              <a:ext uri="{FF2B5EF4-FFF2-40B4-BE49-F238E27FC236}">
                <a16:creationId xmlns:a16="http://schemas.microsoft.com/office/drawing/2014/main" id="{0B930024-33B7-09E4-71AB-1F438EBF4027}"/>
              </a:ext>
            </a:extLst>
          </xdr:cNvPr>
          <xdr:cNvPicPr>
            <a:picLocks noChangeAspect="1"/>
          </xdr:cNvPicPr>
        </xdr:nvPicPr>
        <xdr:blipFill>
          <a:blip xmlns:r="http://schemas.openxmlformats.org/officeDocument/2006/relationships" r:embed="rId22"/>
          <a:stretch>
            <a:fillRect/>
          </a:stretch>
        </xdr:blipFill>
        <xdr:spPr>
          <a:xfrm>
            <a:off x="587829" y="4275362"/>
            <a:ext cx="544909" cy="648000"/>
          </a:xfrm>
          <a:prstGeom prst="rect">
            <a:avLst/>
          </a:prstGeom>
        </xdr:spPr>
      </xdr:pic>
    </xdr:grpSp>
    <xdr:clientData/>
  </xdr:twoCellAnchor>
  <xdr:twoCellAnchor editAs="absolute">
    <xdr:from>
      <xdr:col>26</xdr:col>
      <xdr:colOff>323105</xdr:colOff>
      <xdr:row>14</xdr:row>
      <xdr:rowOff>13603</xdr:rowOff>
    </xdr:from>
    <xdr:to>
      <xdr:col>29</xdr:col>
      <xdr:colOff>466141</xdr:colOff>
      <xdr:row>18</xdr:row>
      <xdr:rowOff>43603</xdr:rowOff>
    </xdr:to>
    <xdr:grpSp>
      <xdr:nvGrpSpPr>
        <xdr:cNvPr id="391" name="Grupo 390">
          <a:hlinkClick xmlns:r="http://schemas.openxmlformats.org/officeDocument/2006/relationships" r:id="rId23"/>
          <a:extLst>
            <a:ext uri="{FF2B5EF4-FFF2-40B4-BE49-F238E27FC236}">
              <a16:creationId xmlns:a16="http://schemas.microsoft.com/office/drawing/2014/main" id="{44A9C359-0003-82A6-E288-B0DA644945A2}"/>
            </a:ext>
          </a:extLst>
        </xdr:cNvPr>
        <xdr:cNvGrpSpPr/>
      </xdr:nvGrpSpPr>
      <xdr:grpSpPr>
        <a:xfrm>
          <a:off x="16306962" y="2807603"/>
          <a:ext cx="2075250" cy="828286"/>
          <a:chOff x="15535891" y="2694210"/>
          <a:chExt cx="1980000" cy="792000"/>
        </a:xfrm>
      </xdr:grpSpPr>
      <xdr:grpSp>
        <xdr:nvGrpSpPr>
          <xdr:cNvPr id="268" name="Grupo 267">
            <a:extLst>
              <a:ext uri="{FF2B5EF4-FFF2-40B4-BE49-F238E27FC236}">
                <a16:creationId xmlns:a16="http://schemas.microsoft.com/office/drawing/2014/main" id="{A08A631D-A7F6-471D-BFB5-87C4E26DC155}"/>
              </a:ext>
            </a:extLst>
          </xdr:cNvPr>
          <xdr:cNvGrpSpPr/>
        </xdr:nvGrpSpPr>
        <xdr:grpSpPr>
          <a:xfrm>
            <a:off x="15535891" y="2694210"/>
            <a:ext cx="1980000" cy="792000"/>
            <a:chOff x="325045" y="1092899"/>
            <a:chExt cx="2361694" cy="1083711"/>
          </a:xfrm>
          <a:solidFill>
            <a:sysClr val="window" lastClr="FFFFFF"/>
          </a:solidFill>
        </xdr:grpSpPr>
        <xdr:sp macro="" textlink="">
          <xdr:nvSpPr>
            <xdr:cNvPr id="269" name="Rectángulo 28">
              <a:extLst>
                <a:ext uri="{FF2B5EF4-FFF2-40B4-BE49-F238E27FC236}">
                  <a16:creationId xmlns:a16="http://schemas.microsoft.com/office/drawing/2014/main" id="{7DB6D8A1-ADBF-51E0-F73B-7450E8674E67}"/>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70" name="Rectángulo 28">
              <a:extLst>
                <a:ext uri="{FF2B5EF4-FFF2-40B4-BE49-F238E27FC236}">
                  <a16:creationId xmlns:a16="http://schemas.microsoft.com/office/drawing/2014/main" id="{276992C9-A249-B8F2-8D4F-243302E9AFE5}"/>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72" name="object 22">
              <a:extLst>
                <a:ext uri="{FF2B5EF4-FFF2-40B4-BE49-F238E27FC236}">
                  <a16:creationId xmlns:a16="http://schemas.microsoft.com/office/drawing/2014/main" id="{8EB79078-9E6D-CBDA-95E0-39EE54A8D617}"/>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de acción de participación ciudadana</a:t>
              </a:r>
              <a:endParaRPr lang="es-CO" sz="1300">
                <a:solidFill>
                  <a:srgbClr val="16674A"/>
                </a:solidFill>
              </a:endParaRPr>
            </a:p>
          </xdr:txBody>
        </xdr:sp>
      </xdr:grpSp>
      <xdr:pic>
        <xdr:nvPicPr>
          <xdr:cNvPr id="360" name="Imagen 359">
            <a:extLst>
              <a:ext uri="{FF2B5EF4-FFF2-40B4-BE49-F238E27FC236}">
                <a16:creationId xmlns:a16="http://schemas.microsoft.com/office/drawing/2014/main" id="{A4F2502E-F0CE-9B6B-3F5D-BE204D0A5AF0}"/>
              </a:ext>
            </a:extLst>
          </xdr:cNvPr>
          <xdr:cNvPicPr>
            <a:picLocks noChangeAspect="1"/>
          </xdr:cNvPicPr>
        </xdr:nvPicPr>
        <xdr:blipFill>
          <a:blip xmlns:r="http://schemas.openxmlformats.org/officeDocument/2006/relationships" r:embed="rId24"/>
          <a:stretch>
            <a:fillRect/>
          </a:stretch>
        </xdr:blipFill>
        <xdr:spPr>
          <a:xfrm>
            <a:off x="15603929" y="2748638"/>
            <a:ext cx="544909" cy="648000"/>
          </a:xfrm>
          <a:prstGeom prst="rect">
            <a:avLst/>
          </a:prstGeom>
        </xdr:spPr>
      </xdr:pic>
    </xdr:grpSp>
    <xdr:clientData/>
  </xdr:twoCellAnchor>
  <xdr:twoCellAnchor editAs="absolute">
    <xdr:from>
      <xdr:col>18</xdr:col>
      <xdr:colOff>171409</xdr:colOff>
      <xdr:row>6</xdr:row>
      <xdr:rowOff>42493</xdr:rowOff>
    </xdr:from>
    <xdr:to>
      <xdr:col>21</xdr:col>
      <xdr:colOff>314444</xdr:colOff>
      <xdr:row>10</xdr:row>
      <xdr:rowOff>72493</xdr:rowOff>
    </xdr:to>
    <xdr:grpSp>
      <xdr:nvGrpSpPr>
        <xdr:cNvPr id="393" name="Grupo 392">
          <a:extLst>
            <a:ext uri="{FF2B5EF4-FFF2-40B4-BE49-F238E27FC236}">
              <a16:creationId xmlns:a16="http://schemas.microsoft.com/office/drawing/2014/main" id="{84E06BD8-451B-A453-F111-DF6E26369157}"/>
            </a:ext>
          </a:extLst>
        </xdr:cNvPr>
        <xdr:cNvGrpSpPr/>
      </xdr:nvGrpSpPr>
      <xdr:grpSpPr>
        <a:xfrm>
          <a:off x="11002695" y="1239922"/>
          <a:ext cx="2075249" cy="828285"/>
          <a:chOff x="10485623" y="1199100"/>
          <a:chExt cx="1980000" cy="792000"/>
        </a:xfrm>
      </xdr:grpSpPr>
      <xdr:grpSp>
        <xdr:nvGrpSpPr>
          <xdr:cNvPr id="250" name="Grupo 249">
            <a:extLst>
              <a:ext uri="{FF2B5EF4-FFF2-40B4-BE49-F238E27FC236}">
                <a16:creationId xmlns:a16="http://schemas.microsoft.com/office/drawing/2014/main" id="{55482CC0-B3E5-4895-A6FE-050E89D8862E}"/>
              </a:ext>
            </a:extLst>
          </xdr:cNvPr>
          <xdr:cNvGrpSpPr/>
        </xdr:nvGrpSpPr>
        <xdr:grpSpPr>
          <a:xfrm>
            <a:off x="10485623" y="1199100"/>
            <a:ext cx="1980000" cy="792000"/>
            <a:chOff x="325045" y="1092899"/>
            <a:chExt cx="2361694" cy="1083711"/>
          </a:xfrm>
          <a:solidFill>
            <a:sysClr val="window" lastClr="FFFFFF"/>
          </a:solidFill>
        </xdr:grpSpPr>
        <xdr:sp macro="" textlink="">
          <xdr:nvSpPr>
            <xdr:cNvPr id="251" name="Rectángulo 28">
              <a:extLst>
                <a:ext uri="{FF2B5EF4-FFF2-40B4-BE49-F238E27FC236}">
                  <a16:creationId xmlns:a16="http://schemas.microsoft.com/office/drawing/2014/main" id="{1DE1777A-504D-5267-5B4C-19E485366E52}"/>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52" name="Rectángulo 28">
              <a:extLst>
                <a:ext uri="{FF2B5EF4-FFF2-40B4-BE49-F238E27FC236}">
                  <a16:creationId xmlns:a16="http://schemas.microsoft.com/office/drawing/2014/main" id="{1102A179-75E6-55E7-59E4-C10CD57FAC41}"/>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54" name="object 22">
              <a:hlinkClick xmlns:r="http://schemas.openxmlformats.org/officeDocument/2006/relationships" r:id="rId25"/>
              <a:extLst>
                <a:ext uri="{FF2B5EF4-FFF2-40B4-BE49-F238E27FC236}">
                  <a16:creationId xmlns:a16="http://schemas.microsoft.com/office/drawing/2014/main" id="{27593F43-7325-2FAA-0DD7-01A27510AFA3}"/>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Institucional de Capacitación</a:t>
              </a:r>
              <a:endParaRPr lang="es-CO" sz="1300">
                <a:solidFill>
                  <a:srgbClr val="16674A"/>
                </a:solidFill>
              </a:endParaRPr>
            </a:p>
          </xdr:txBody>
        </xdr:sp>
      </xdr:grpSp>
      <xdr:pic>
        <xdr:nvPicPr>
          <xdr:cNvPr id="361" name="Imagen 360">
            <a:extLst>
              <a:ext uri="{FF2B5EF4-FFF2-40B4-BE49-F238E27FC236}">
                <a16:creationId xmlns:a16="http://schemas.microsoft.com/office/drawing/2014/main" id="{A759CC53-7A05-1689-4C8E-6F824784B5AD}"/>
              </a:ext>
            </a:extLst>
          </xdr:cNvPr>
          <xdr:cNvPicPr>
            <a:picLocks noChangeAspect="1"/>
          </xdr:cNvPicPr>
        </xdr:nvPicPr>
        <xdr:blipFill>
          <a:blip xmlns:r="http://schemas.openxmlformats.org/officeDocument/2006/relationships" r:embed="rId26"/>
          <a:stretch>
            <a:fillRect/>
          </a:stretch>
        </xdr:blipFill>
        <xdr:spPr>
          <a:xfrm>
            <a:off x="10567268" y="1253529"/>
            <a:ext cx="544909" cy="648000"/>
          </a:xfrm>
          <a:prstGeom prst="rect">
            <a:avLst/>
          </a:prstGeom>
        </xdr:spPr>
      </xdr:pic>
    </xdr:grpSp>
    <xdr:clientData/>
  </xdr:twoCellAnchor>
  <xdr:twoCellAnchor editAs="absolute">
    <xdr:from>
      <xdr:col>10</xdr:col>
      <xdr:colOff>19047</xdr:colOff>
      <xdr:row>14</xdr:row>
      <xdr:rowOff>13603</xdr:rowOff>
    </xdr:from>
    <xdr:to>
      <xdr:col>13</xdr:col>
      <xdr:colOff>162083</xdr:colOff>
      <xdr:row>18</xdr:row>
      <xdr:rowOff>43603</xdr:rowOff>
    </xdr:to>
    <xdr:grpSp>
      <xdr:nvGrpSpPr>
        <xdr:cNvPr id="387" name="Grupo 386">
          <a:extLst>
            <a:ext uri="{FF2B5EF4-FFF2-40B4-BE49-F238E27FC236}">
              <a16:creationId xmlns:a16="http://schemas.microsoft.com/office/drawing/2014/main" id="{31C8B747-2142-3977-C7F1-1F91E57D98FF}"/>
            </a:ext>
          </a:extLst>
        </xdr:cNvPr>
        <xdr:cNvGrpSpPr/>
      </xdr:nvGrpSpPr>
      <xdr:grpSpPr>
        <a:xfrm>
          <a:off x="5697761" y="2807603"/>
          <a:ext cx="2075251" cy="828286"/>
          <a:chOff x="5434690" y="2694210"/>
          <a:chExt cx="1980000" cy="792000"/>
        </a:xfrm>
      </xdr:grpSpPr>
      <xdr:grpSp>
        <xdr:nvGrpSpPr>
          <xdr:cNvPr id="280" name="Grupo 279">
            <a:extLst>
              <a:ext uri="{FF2B5EF4-FFF2-40B4-BE49-F238E27FC236}">
                <a16:creationId xmlns:a16="http://schemas.microsoft.com/office/drawing/2014/main" id="{6190464E-E6FC-487B-ACC1-88D06034CD61}"/>
              </a:ext>
            </a:extLst>
          </xdr:cNvPr>
          <xdr:cNvGrpSpPr/>
        </xdr:nvGrpSpPr>
        <xdr:grpSpPr>
          <a:xfrm>
            <a:off x="5434690" y="2694210"/>
            <a:ext cx="1980000" cy="792000"/>
            <a:chOff x="325045" y="1092899"/>
            <a:chExt cx="2361694" cy="1083711"/>
          </a:xfrm>
          <a:solidFill>
            <a:sysClr val="window" lastClr="FFFFFF"/>
          </a:solidFill>
        </xdr:grpSpPr>
        <xdr:sp macro="" textlink="">
          <xdr:nvSpPr>
            <xdr:cNvPr id="281" name="Rectángulo 28">
              <a:extLst>
                <a:ext uri="{FF2B5EF4-FFF2-40B4-BE49-F238E27FC236}">
                  <a16:creationId xmlns:a16="http://schemas.microsoft.com/office/drawing/2014/main" id="{68AB3CDF-2C1D-06F4-1174-4CF894DC24E2}"/>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rgbClr val="16674A"/>
                </a:solidFill>
              </a:endParaRPr>
            </a:p>
          </xdr:txBody>
        </xdr:sp>
        <xdr:sp macro="" textlink="">
          <xdr:nvSpPr>
            <xdr:cNvPr id="282" name="Rectángulo 28">
              <a:extLst>
                <a:ext uri="{FF2B5EF4-FFF2-40B4-BE49-F238E27FC236}">
                  <a16:creationId xmlns:a16="http://schemas.microsoft.com/office/drawing/2014/main" id="{3C048EA3-14A9-2A35-DCDB-9B19CEF96CEC}"/>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rgbClr val="16674A"/>
                </a:solidFill>
              </a:endParaRPr>
            </a:p>
          </xdr:txBody>
        </xdr:sp>
        <xdr:sp macro="" textlink="">
          <xdr:nvSpPr>
            <xdr:cNvPr id="284" name="object 22">
              <a:hlinkClick xmlns:r="http://schemas.openxmlformats.org/officeDocument/2006/relationships" r:id="rId27"/>
              <a:extLst>
                <a:ext uri="{FF2B5EF4-FFF2-40B4-BE49-F238E27FC236}">
                  <a16:creationId xmlns:a16="http://schemas.microsoft.com/office/drawing/2014/main" id="{495F7EC0-3EAD-BA47-4684-51120E90EA2D}"/>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100">
                  <a:solidFill>
                    <a:srgbClr val="16674A"/>
                  </a:solidFill>
                </a:rPr>
                <a:t>Plan de Tratamiento de Riesgos de Seguridad y Privacidad</a:t>
              </a:r>
              <a:endParaRPr lang="es-CO" sz="1100">
                <a:solidFill>
                  <a:srgbClr val="16674A"/>
                </a:solidFill>
              </a:endParaRPr>
            </a:p>
          </xdr:txBody>
        </xdr:sp>
      </xdr:grpSp>
      <xdr:pic>
        <xdr:nvPicPr>
          <xdr:cNvPr id="362" name="Imagen 361">
            <a:extLst>
              <a:ext uri="{FF2B5EF4-FFF2-40B4-BE49-F238E27FC236}">
                <a16:creationId xmlns:a16="http://schemas.microsoft.com/office/drawing/2014/main" id="{DDB3EFFB-7814-786B-99A2-A40D9A4F9EAE}"/>
              </a:ext>
            </a:extLst>
          </xdr:cNvPr>
          <xdr:cNvPicPr>
            <a:picLocks noChangeAspect="1"/>
          </xdr:cNvPicPr>
        </xdr:nvPicPr>
        <xdr:blipFill>
          <a:blip xmlns:r="http://schemas.openxmlformats.org/officeDocument/2006/relationships" r:embed="rId28"/>
          <a:stretch>
            <a:fillRect/>
          </a:stretch>
        </xdr:blipFill>
        <xdr:spPr>
          <a:xfrm>
            <a:off x="5638798" y="2789460"/>
            <a:ext cx="438968" cy="648000"/>
          </a:xfrm>
          <a:prstGeom prst="rect">
            <a:avLst/>
          </a:prstGeom>
        </xdr:spPr>
      </xdr:pic>
    </xdr:grpSp>
    <xdr:clientData/>
  </xdr:twoCellAnchor>
  <xdr:twoCellAnchor editAs="absolute">
    <xdr:from>
      <xdr:col>18</xdr:col>
      <xdr:colOff>176893</xdr:colOff>
      <xdr:row>22</xdr:row>
      <xdr:rowOff>16326</xdr:rowOff>
    </xdr:from>
    <xdr:to>
      <xdr:col>21</xdr:col>
      <xdr:colOff>319928</xdr:colOff>
      <xdr:row>26</xdr:row>
      <xdr:rowOff>46326</xdr:rowOff>
    </xdr:to>
    <xdr:grpSp>
      <xdr:nvGrpSpPr>
        <xdr:cNvPr id="382" name="Grupo 381">
          <a:hlinkClick xmlns:r="http://schemas.openxmlformats.org/officeDocument/2006/relationships" r:id="rId29"/>
          <a:extLst>
            <a:ext uri="{FF2B5EF4-FFF2-40B4-BE49-F238E27FC236}">
              <a16:creationId xmlns:a16="http://schemas.microsoft.com/office/drawing/2014/main" id="{6A5C9B17-6B66-4063-7846-FC0D20A30FCF}"/>
            </a:ext>
          </a:extLst>
        </xdr:cNvPr>
        <xdr:cNvGrpSpPr/>
      </xdr:nvGrpSpPr>
      <xdr:grpSpPr>
        <a:xfrm>
          <a:off x="11008179" y="4406897"/>
          <a:ext cx="2075249" cy="828286"/>
          <a:chOff x="10491107" y="4220933"/>
          <a:chExt cx="1980000" cy="792000"/>
        </a:xfrm>
      </xdr:grpSpPr>
      <xdr:grpSp>
        <xdr:nvGrpSpPr>
          <xdr:cNvPr id="334" name="Grupo 333">
            <a:extLst>
              <a:ext uri="{FF2B5EF4-FFF2-40B4-BE49-F238E27FC236}">
                <a16:creationId xmlns:a16="http://schemas.microsoft.com/office/drawing/2014/main" id="{A32103D5-46AE-4052-87AD-6030537324D1}"/>
              </a:ext>
            </a:extLst>
          </xdr:cNvPr>
          <xdr:cNvGrpSpPr/>
        </xdr:nvGrpSpPr>
        <xdr:grpSpPr>
          <a:xfrm>
            <a:off x="10491107" y="4220933"/>
            <a:ext cx="1980000" cy="792000"/>
            <a:chOff x="325045" y="1092899"/>
            <a:chExt cx="2361694" cy="1083711"/>
          </a:xfrm>
          <a:solidFill>
            <a:sysClr val="window" lastClr="FFFFFF"/>
          </a:solidFill>
        </xdr:grpSpPr>
        <xdr:sp macro="" textlink="">
          <xdr:nvSpPr>
            <xdr:cNvPr id="335" name="Rectángulo 28">
              <a:extLst>
                <a:ext uri="{FF2B5EF4-FFF2-40B4-BE49-F238E27FC236}">
                  <a16:creationId xmlns:a16="http://schemas.microsoft.com/office/drawing/2014/main" id="{19B078ED-8232-9749-A9A8-25766E1B4F73}"/>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36" name="Rectángulo 28">
              <a:extLst>
                <a:ext uri="{FF2B5EF4-FFF2-40B4-BE49-F238E27FC236}">
                  <a16:creationId xmlns:a16="http://schemas.microsoft.com/office/drawing/2014/main" id="{89A8A144-72F1-B7D4-52E3-3E9C1948A99B}"/>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38" name="object 22">
              <a:extLst>
                <a:ext uri="{FF2B5EF4-FFF2-40B4-BE49-F238E27FC236}">
                  <a16:creationId xmlns:a16="http://schemas.microsoft.com/office/drawing/2014/main" id="{85291056-C890-176A-883F-5A4DFA221C6D}"/>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de mantenimiento de las sedes administrativas</a:t>
              </a:r>
              <a:endParaRPr lang="es-CO" sz="1300">
                <a:solidFill>
                  <a:srgbClr val="16674A"/>
                </a:solidFill>
              </a:endParaRPr>
            </a:p>
          </xdr:txBody>
        </xdr:sp>
      </xdr:grpSp>
      <xdr:pic>
        <xdr:nvPicPr>
          <xdr:cNvPr id="363" name="Imagen 362">
            <a:extLst>
              <a:ext uri="{FF2B5EF4-FFF2-40B4-BE49-F238E27FC236}">
                <a16:creationId xmlns:a16="http://schemas.microsoft.com/office/drawing/2014/main" id="{7CF2B84A-EF55-81A9-345C-11055B9583DA}"/>
              </a:ext>
            </a:extLst>
          </xdr:cNvPr>
          <xdr:cNvPicPr>
            <a:picLocks noChangeAspect="1"/>
          </xdr:cNvPicPr>
        </xdr:nvPicPr>
        <xdr:blipFill>
          <a:blip xmlns:r="http://schemas.openxmlformats.org/officeDocument/2006/relationships" r:embed="rId30"/>
          <a:stretch>
            <a:fillRect/>
          </a:stretch>
        </xdr:blipFill>
        <xdr:spPr>
          <a:xfrm>
            <a:off x="10545535" y="4261754"/>
            <a:ext cx="487742" cy="720000"/>
          </a:xfrm>
          <a:prstGeom prst="rect">
            <a:avLst/>
          </a:prstGeom>
        </xdr:spPr>
      </xdr:pic>
    </xdr:grpSp>
    <xdr:clientData/>
  </xdr:twoCellAnchor>
  <xdr:twoCellAnchor editAs="absolute">
    <xdr:from>
      <xdr:col>26</xdr:col>
      <xdr:colOff>308506</xdr:colOff>
      <xdr:row>22</xdr:row>
      <xdr:rowOff>19049</xdr:rowOff>
    </xdr:from>
    <xdr:to>
      <xdr:col>29</xdr:col>
      <xdr:colOff>451542</xdr:colOff>
      <xdr:row>26</xdr:row>
      <xdr:rowOff>49049</xdr:rowOff>
    </xdr:to>
    <xdr:grpSp>
      <xdr:nvGrpSpPr>
        <xdr:cNvPr id="384" name="Grupo 383">
          <a:hlinkClick xmlns:r="http://schemas.openxmlformats.org/officeDocument/2006/relationships" r:id="rId31"/>
          <a:extLst>
            <a:ext uri="{FF2B5EF4-FFF2-40B4-BE49-F238E27FC236}">
              <a16:creationId xmlns:a16="http://schemas.microsoft.com/office/drawing/2014/main" id="{637A8112-363F-E25E-992C-B3578A5AB2CE}"/>
            </a:ext>
          </a:extLst>
        </xdr:cNvPr>
        <xdr:cNvGrpSpPr/>
      </xdr:nvGrpSpPr>
      <xdr:grpSpPr>
        <a:xfrm>
          <a:off x="16292363" y="4409620"/>
          <a:ext cx="2075250" cy="828286"/>
          <a:chOff x="15521292" y="4223656"/>
          <a:chExt cx="1980000" cy="792000"/>
        </a:xfrm>
      </xdr:grpSpPr>
      <xdr:grpSp>
        <xdr:nvGrpSpPr>
          <xdr:cNvPr id="364" name="Grupo 363">
            <a:extLst>
              <a:ext uri="{FF2B5EF4-FFF2-40B4-BE49-F238E27FC236}">
                <a16:creationId xmlns:a16="http://schemas.microsoft.com/office/drawing/2014/main" id="{AC0D468C-6C95-46A3-9FE2-E30EC3194B12}"/>
              </a:ext>
            </a:extLst>
          </xdr:cNvPr>
          <xdr:cNvGrpSpPr/>
        </xdr:nvGrpSpPr>
        <xdr:grpSpPr>
          <a:xfrm>
            <a:off x="15521292" y="4223656"/>
            <a:ext cx="1980000" cy="792000"/>
            <a:chOff x="325045" y="1092899"/>
            <a:chExt cx="2361694" cy="1083711"/>
          </a:xfrm>
          <a:solidFill>
            <a:sysClr val="window" lastClr="FFFFFF"/>
          </a:solidFill>
        </xdr:grpSpPr>
        <xdr:sp macro="" textlink="">
          <xdr:nvSpPr>
            <xdr:cNvPr id="365" name="Rectángulo 28">
              <a:extLst>
                <a:ext uri="{FF2B5EF4-FFF2-40B4-BE49-F238E27FC236}">
                  <a16:creationId xmlns:a16="http://schemas.microsoft.com/office/drawing/2014/main" id="{DF6DBA70-C077-03A6-A6E2-29C27B9E6A8C}"/>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66" name="Rectángulo 28">
              <a:extLst>
                <a:ext uri="{FF2B5EF4-FFF2-40B4-BE49-F238E27FC236}">
                  <a16:creationId xmlns:a16="http://schemas.microsoft.com/office/drawing/2014/main" id="{A8059BD9-2521-5371-422A-B005F479C95A}"/>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67" name="object 22">
              <a:extLst>
                <a:ext uri="{FF2B5EF4-FFF2-40B4-BE49-F238E27FC236}">
                  <a16:creationId xmlns:a16="http://schemas.microsoft.com/office/drawing/2014/main" id="{4006A7CA-0EFD-D668-C77C-1343484086DF}"/>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Planes Consolidados</a:t>
              </a:r>
              <a:endParaRPr lang="es-CO" sz="1300">
                <a:solidFill>
                  <a:srgbClr val="16674A"/>
                </a:solidFill>
              </a:endParaRPr>
            </a:p>
          </xdr:txBody>
        </xdr:sp>
      </xdr:grpSp>
      <xdr:pic>
        <xdr:nvPicPr>
          <xdr:cNvPr id="356" name="Imagen 355">
            <a:extLst>
              <a:ext uri="{FF2B5EF4-FFF2-40B4-BE49-F238E27FC236}">
                <a16:creationId xmlns:a16="http://schemas.microsoft.com/office/drawing/2014/main" id="{3B1EE27E-B03D-E102-6219-11CD8438D1A3}"/>
              </a:ext>
            </a:extLst>
          </xdr:cNvPr>
          <xdr:cNvPicPr>
            <a:picLocks noChangeAspect="1"/>
          </xdr:cNvPicPr>
        </xdr:nvPicPr>
        <xdr:blipFill>
          <a:blip xmlns:r="http://schemas.openxmlformats.org/officeDocument/2006/relationships" r:embed="rId32"/>
          <a:stretch>
            <a:fillRect/>
          </a:stretch>
        </xdr:blipFill>
        <xdr:spPr>
          <a:xfrm>
            <a:off x="15613826" y="4316182"/>
            <a:ext cx="607941" cy="648000"/>
          </a:xfrm>
          <a:prstGeom prst="rect">
            <a:avLst/>
          </a:prstGeom>
        </xdr:spPr>
      </xdr:pic>
    </xdr:grpSp>
    <xdr:clientData/>
  </xdr:twoCellAnchor>
  <xdr:twoCellAnchor editAs="absolute">
    <xdr:from>
      <xdr:col>22</xdr:col>
      <xdr:colOff>251361</xdr:colOff>
      <xdr:row>22</xdr:row>
      <xdr:rowOff>16326</xdr:rowOff>
    </xdr:from>
    <xdr:to>
      <xdr:col>25</xdr:col>
      <xdr:colOff>394397</xdr:colOff>
      <xdr:row>26</xdr:row>
      <xdr:rowOff>46326</xdr:rowOff>
    </xdr:to>
    <xdr:grpSp>
      <xdr:nvGrpSpPr>
        <xdr:cNvPr id="383" name="Grupo 382">
          <a:hlinkClick xmlns:r="http://schemas.openxmlformats.org/officeDocument/2006/relationships" r:id="rId33"/>
          <a:extLst>
            <a:ext uri="{FF2B5EF4-FFF2-40B4-BE49-F238E27FC236}">
              <a16:creationId xmlns:a16="http://schemas.microsoft.com/office/drawing/2014/main" id="{8A11E6D6-3170-FC05-A509-3B781FB82DAE}"/>
            </a:ext>
          </a:extLst>
        </xdr:cNvPr>
        <xdr:cNvGrpSpPr/>
      </xdr:nvGrpSpPr>
      <xdr:grpSpPr>
        <a:xfrm>
          <a:off x="13658932" y="4406897"/>
          <a:ext cx="2075251" cy="828286"/>
          <a:chOff x="13014861" y="4220933"/>
          <a:chExt cx="1980000" cy="792000"/>
        </a:xfrm>
      </xdr:grpSpPr>
      <xdr:grpSp>
        <xdr:nvGrpSpPr>
          <xdr:cNvPr id="328" name="Grupo 327">
            <a:extLst>
              <a:ext uri="{FF2B5EF4-FFF2-40B4-BE49-F238E27FC236}">
                <a16:creationId xmlns:a16="http://schemas.microsoft.com/office/drawing/2014/main" id="{EFF9E810-B485-4C19-9AA7-3C9D916CBBDF}"/>
              </a:ext>
            </a:extLst>
          </xdr:cNvPr>
          <xdr:cNvGrpSpPr/>
        </xdr:nvGrpSpPr>
        <xdr:grpSpPr>
          <a:xfrm>
            <a:off x="13014861" y="4220933"/>
            <a:ext cx="1980000" cy="792000"/>
            <a:chOff x="325045" y="1092899"/>
            <a:chExt cx="2361694" cy="1083711"/>
          </a:xfrm>
          <a:solidFill>
            <a:sysClr val="window" lastClr="FFFFFF"/>
          </a:solidFill>
        </xdr:grpSpPr>
        <xdr:sp macro="" textlink="">
          <xdr:nvSpPr>
            <xdr:cNvPr id="329" name="Rectángulo 28">
              <a:extLst>
                <a:ext uri="{FF2B5EF4-FFF2-40B4-BE49-F238E27FC236}">
                  <a16:creationId xmlns:a16="http://schemas.microsoft.com/office/drawing/2014/main" id="{4B94F6CF-54F5-1C91-AB94-5D9D0D83258D}"/>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30" name="Rectángulo 28">
              <a:extLst>
                <a:ext uri="{FF2B5EF4-FFF2-40B4-BE49-F238E27FC236}">
                  <a16:creationId xmlns:a16="http://schemas.microsoft.com/office/drawing/2014/main" id="{4BF695EA-E96E-D24A-3334-BB7B0C5A428D}"/>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32" name="object 22">
              <a:extLst>
                <a:ext uri="{FF2B5EF4-FFF2-40B4-BE49-F238E27FC236}">
                  <a16:creationId xmlns:a16="http://schemas.microsoft.com/office/drawing/2014/main" id="{B24C202B-6D96-1436-0250-B0962C566D43}"/>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estratégico de comunicaciones</a:t>
              </a:r>
              <a:endParaRPr lang="es-CO" sz="1300">
                <a:solidFill>
                  <a:srgbClr val="16674A"/>
                </a:solidFill>
              </a:endParaRPr>
            </a:p>
          </xdr:txBody>
        </xdr:sp>
      </xdr:grpSp>
      <xdr:pic>
        <xdr:nvPicPr>
          <xdr:cNvPr id="372" name="Imagen 371">
            <a:extLst>
              <a:ext uri="{FF2B5EF4-FFF2-40B4-BE49-F238E27FC236}">
                <a16:creationId xmlns:a16="http://schemas.microsoft.com/office/drawing/2014/main" id="{8E5D5EF5-643F-58EC-E2D3-763566433268}"/>
              </a:ext>
            </a:extLst>
          </xdr:cNvPr>
          <xdr:cNvPicPr>
            <a:picLocks noChangeAspect="1"/>
          </xdr:cNvPicPr>
        </xdr:nvPicPr>
        <xdr:blipFill>
          <a:blip xmlns:r="http://schemas.openxmlformats.org/officeDocument/2006/relationships" r:embed="rId34"/>
          <a:stretch>
            <a:fillRect/>
          </a:stretch>
        </xdr:blipFill>
        <xdr:spPr>
          <a:xfrm>
            <a:off x="13082898" y="4261754"/>
            <a:ext cx="555096" cy="648000"/>
          </a:xfrm>
          <a:prstGeom prst="rect">
            <a:avLst/>
          </a:prstGeom>
        </xdr:spPr>
      </xdr:pic>
    </xdr:grpSp>
    <xdr:clientData/>
  </xdr:twoCellAnchor>
  <xdr:twoCellAnchor editAs="absolute">
    <xdr:from>
      <xdr:col>22</xdr:col>
      <xdr:colOff>248638</xdr:colOff>
      <xdr:row>14</xdr:row>
      <xdr:rowOff>13603</xdr:rowOff>
    </xdr:from>
    <xdr:to>
      <xdr:col>25</xdr:col>
      <xdr:colOff>391674</xdr:colOff>
      <xdr:row>18</xdr:row>
      <xdr:rowOff>43603</xdr:rowOff>
    </xdr:to>
    <xdr:grpSp>
      <xdr:nvGrpSpPr>
        <xdr:cNvPr id="390" name="Grupo 389">
          <a:hlinkClick xmlns:r="http://schemas.openxmlformats.org/officeDocument/2006/relationships" r:id="rId35"/>
          <a:extLst>
            <a:ext uri="{FF2B5EF4-FFF2-40B4-BE49-F238E27FC236}">
              <a16:creationId xmlns:a16="http://schemas.microsoft.com/office/drawing/2014/main" id="{A05DBB02-B758-CAEE-6F20-A75D5921A127}"/>
            </a:ext>
          </a:extLst>
        </xdr:cNvPr>
        <xdr:cNvGrpSpPr/>
      </xdr:nvGrpSpPr>
      <xdr:grpSpPr>
        <a:xfrm>
          <a:off x="13656209" y="2807603"/>
          <a:ext cx="2075251" cy="828286"/>
          <a:chOff x="13012138" y="2694210"/>
          <a:chExt cx="1980000" cy="792000"/>
        </a:xfrm>
      </xdr:grpSpPr>
      <xdr:grpSp>
        <xdr:nvGrpSpPr>
          <xdr:cNvPr id="286" name="Grupo 285">
            <a:extLst>
              <a:ext uri="{FF2B5EF4-FFF2-40B4-BE49-F238E27FC236}">
                <a16:creationId xmlns:a16="http://schemas.microsoft.com/office/drawing/2014/main" id="{3DC632FE-B2F3-493B-B809-14287F51D689}"/>
              </a:ext>
            </a:extLst>
          </xdr:cNvPr>
          <xdr:cNvGrpSpPr/>
        </xdr:nvGrpSpPr>
        <xdr:grpSpPr>
          <a:xfrm>
            <a:off x="13012138" y="2694210"/>
            <a:ext cx="1980000" cy="792000"/>
            <a:chOff x="325045" y="1092899"/>
            <a:chExt cx="2361694" cy="1083711"/>
          </a:xfrm>
          <a:solidFill>
            <a:sysClr val="window" lastClr="FFFFFF"/>
          </a:solidFill>
        </xdr:grpSpPr>
        <xdr:sp macro="" textlink="">
          <xdr:nvSpPr>
            <xdr:cNvPr id="287" name="Rectángulo 28">
              <a:extLst>
                <a:ext uri="{FF2B5EF4-FFF2-40B4-BE49-F238E27FC236}">
                  <a16:creationId xmlns:a16="http://schemas.microsoft.com/office/drawing/2014/main" id="{E6EFBFDB-4333-3C7B-7D59-A2DD894BBFEF}"/>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88" name="Rectángulo 28">
              <a:extLst>
                <a:ext uri="{FF2B5EF4-FFF2-40B4-BE49-F238E27FC236}">
                  <a16:creationId xmlns:a16="http://schemas.microsoft.com/office/drawing/2014/main" id="{4DFCBD88-917C-BE5E-1618-769FC559DAD4}"/>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90" name="object 22">
              <a:hlinkClick xmlns:r="http://schemas.openxmlformats.org/officeDocument/2006/relationships" r:id="rId35"/>
              <a:extLst>
                <a:ext uri="{FF2B5EF4-FFF2-40B4-BE49-F238E27FC236}">
                  <a16:creationId xmlns:a16="http://schemas.microsoft.com/office/drawing/2014/main" id="{61AED40C-77AB-EEBE-1614-6CF76DCF2845}"/>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Integral de Movilidad Sostenible - PIMS</a:t>
              </a:r>
              <a:endParaRPr lang="es-CO" sz="1300">
                <a:solidFill>
                  <a:srgbClr val="16674A"/>
                </a:solidFill>
              </a:endParaRPr>
            </a:p>
          </xdr:txBody>
        </xdr:sp>
      </xdr:grpSp>
      <xdr:pic>
        <xdr:nvPicPr>
          <xdr:cNvPr id="373" name="Imagen 372">
            <a:extLst>
              <a:ext uri="{FF2B5EF4-FFF2-40B4-BE49-F238E27FC236}">
                <a16:creationId xmlns:a16="http://schemas.microsoft.com/office/drawing/2014/main" id="{4E51DB0C-71FF-9936-B1B8-4371F410F1E8}"/>
              </a:ext>
            </a:extLst>
          </xdr:cNvPr>
          <xdr:cNvPicPr>
            <a:picLocks noChangeAspect="1"/>
          </xdr:cNvPicPr>
        </xdr:nvPicPr>
        <xdr:blipFill>
          <a:blip xmlns:r="http://schemas.openxmlformats.org/officeDocument/2006/relationships" r:embed="rId36"/>
          <a:stretch>
            <a:fillRect/>
          </a:stretch>
        </xdr:blipFill>
        <xdr:spPr>
          <a:xfrm>
            <a:off x="13066568" y="2775854"/>
            <a:ext cx="555096" cy="648000"/>
          </a:xfrm>
          <a:prstGeom prst="rect">
            <a:avLst/>
          </a:prstGeom>
        </xdr:spPr>
      </xdr:pic>
    </xdr:grpSp>
    <xdr:clientData/>
  </xdr:twoCellAnchor>
  <xdr:twoCellAnchor editAs="absolute">
    <xdr:from>
      <xdr:col>18</xdr:col>
      <xdr:colOff>174170</xdr:colOff>
      <xdr:row>14</xdr:row>
      <xdr:rowOff>13603</xdr:rowOff>
    </xdr:from>
    <xdr:to>
      <xdr:col>21</xdr:col>
      <xdr:colOff>317205</xdr:colOff>
      <xdr:row>18</xdr:row>
      <xdr:rowOff>43603</xdr:rowOff>
    </xdr:to>
    <xdr:grpSp>
      <xdr:nvGrpSpPr>
        <xdr:cNvPr id="389" name="Grupo 388">
          <a:extLst>
            <a:ext uri="{FF2B5EF4-FFF2-40B4-BE49-F238E27FC236}">
              <a16:creationId xmlns:a16="http://schemas.microsoft.com/office/drawing/2014/main" id="{E213E52E-C22F-65D2-775B-7A138750E323}"/>
            </a:ext>
          </a:extLst>
        </xdr:cNvPr>
        <xdr:cNvGrpSpPr/>
      </xdr:nvGrpSpPr>
      <xdr:grpSpPr>
        <a:xfrm>
          <a:off x="11005456" y="2807603"/>
          <a:ext cx="2075249" cy="828286"/>
          <a:chOff x="10488384" y="2694210"/>
          <a:chExt cx="1980000" cy="792000"/>
        </a:xfrm>
      </xdr:grpSpPr>
      <xdr:grpSp>
        <xdr:nvGrpSpPr>
          <xdr:cNvPr id="292" name="Grupo 291">
            <a:extLst>
              <a:ext uri="{FF2B5EF4-FFF2-40B4-BE49-F238E27FC236}">
                <a16:creationId xmlns:a16="http://schemas.microsoft.com/office/drawing/2014/main" id="{BC67DE50-AB1C-42BD-AC7F-293C993CD042}"/>
              </a:ext>
            </a:extLst>
          </xdr:cNvPr>
          <xdr:cNvGrpSpPr/>
        </xdr:nvGrpSpPr>
        <xdr:grpSpPr>
          <a:xfrm>
            <a:off x="10488384" y="2694210"/>
            <a:ext cx="1980000" cy="792000"/>
            <a:chOff x="325045" y="1092899"/>
            <a:chExt cx="2361694" cy="1083711"/>
          </a:xfrm>
          <a:solidFill>
            <a:sysClr val="window" lastClr="FFFFFF"/>
          </a:solidFill>
        </xdr:grpSpPr>
        <xdr:sp macro="" textlink="">
          <xdr:nvSpPr>
            <xdr:cNvPr id="293" name="Rectángulo 28">
              <a:extLst>
                <a:ext uri="{FF2B5EF4-FFF2-40B4-BE49-F238E27FC236}">
                  <a16:creationId xmlns:a16="http://schemas.microsoft.com/office/drawing/2014/main" id="{D574283E-6035-DCA8-40E8-915C1D331994}"/>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94" name="Rectángulo 28">
              <a:extLst>
                <a:ext uri="{FF2B5EF4-FFF2-40B4-BE49-F238E27FC236}">
                  <a16:creationId xmlns:a16="http://schemas.microsoft.com/office/drawing/2014/main" id="{AE0DC002-17E9-72B5-F165-6A97FDA78B63}"/>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296" name="object 22">
              <a:hlinkClick xmlns:r="http://schemas.openxmlformats.org/officeDocument/2006/relationships" r:id="rId37"/>
              <a:extLst>
                <a:ext uri="{FF2B5EF4-FFF2-40B4-BE49-F238E27FC236}">
                  <a16:creationId xmlns:a16="http://schemas.microsoft.com/office/drawing/2014/main" id="{80693317-55A9-C671-715D-92BB804A165F}"/>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Institucional de Gestión Ambiental- PIGA</a:t>
              </a:r>
              <a:endParaRPr lang="es-CO" sz="1300">
                <a:solidFill>
                  <a:srgbClr val="16674A"/>
                </a:solidFill>
              </a:endParaRPr>
            </a:p>
          </xdr:txBody>
        </xdr:sp>
      </xdr:grpSp>
      <xdr:pic>
        <xdr:nvPicPr>
          <xdr:cNvPr id="374" name="Imagen 373">
            <a:extLst>
              <a:ext uri="{FF2B5EF4-FFF2-40B4-BE49-F238E27FC236}">
                <a16:creationId xmlns:a16="http://schemas.microsoft.com/office/drawing/2014/main" id="{8B49C67D-B51A-E876-84C5-F1EFBAE4A2D1}"/>
              </a:ext>
            </a:extLst>
          </xdr:cNvPr>
          <xdr:cNvPicPr>
            <a:picLocks noChangeAspect="1"/>
          </xdr:cNvPicPr>
        </xdr:nvPicPr>
        <xdr:blipFill>
          <a:blip xmlns:r="http://schemas.openxmlformats.org/officeDocument/2006/relationships" r:embed="rId38"/>
          <a:stretch>
            <a:fillRect/>
          </a:stretch>
        </xdr:blipFill>
        <xdr:spPr>
          <a:xfrm>
            <a:off x="10542814" y="2762246"/>
            <a:ext cx="555096" cy="648000"/>
          </a:xfrm>
          <a:prstGeom prst="rect">
            <a:avLst/>
          </a:prstGeom>
        </xdr:spPr>
      </xdr:pic>
    </xdr:grpSp>
    <xdr:clientData/>
  </xdr:twoCellAnchor>
  <xdr:twoCellAnchor editAs="absolute">
    <xdr:from>
      <xdr:col>5</xdr:col>
      <xdr:colOff>559623</xdr:colOff>
      <xdr:row>22</xdr:row>
      <xdr:rowOff>16326</xdr:rowOff>
    </xdr:from>
    <xdr:to>
      <xdr:col>9</xdr:col>
      <xdr:colOff>90338</xdr:colOff>
      <xdr:row>26</xdr:row>
      <xdr:rowOff>46326</xdr:rowOff>
    </xdr:to>
    <xdr:grpSp>
      <xdr:nvGrpSpPr>
        <xdr:cNvPr id="379" name="Grupo 378">
          <a:hlinkClick xmlns:r="http://schemas.openxmlformats.org/officeDocument/2006/relationships" r:id="rId39"/>
          <a:extLst>
            <a:ext uri="{FF2B5EF4-FFF2-40B4-BE49-F238E27FC236}">
              <a16:creationId xmlns:a16="http://schemas.microsoft.com/office/drawing/2014/main" id="{96363C79-3276-46E9-FE45-A71CCC1305D4}"/>
            </a:ext>
          </a:extLst>
        </xdr:cNvPr>
        <xdr:cNvGrpSpPr/>
      </xdr:nvGrpSpPr>
      <xdr:grpSpPr>
        <a:xfrm>
          <a:off x="3017980" y="4406897"/>
          <a:ext cx="2107001" cy="828286"/>
          <a:chOff x="2913659" y="4220933"/>
          <a:chExt cx="1980000" cy="792000"/>
        </a:xfrm>
      </xdr:grpSpPr>
      <xdr:grpSp>
        <xdr:nvGrpSpPr>
          <xdr:cNvPr id="316" name="Grupo 315">
            <a:extLst>
              <a:ext uri="{FF2B5EF4-FFF2-40B4-BE49-F238E27FC236}">
                <a16:creationId xmlns:a16="http://schemas.microsoft.com/office/drawing/2014/main" id="{8DC572D0-F12C-4BE0-B94F-2E19CCE3D722}"/>
              </a:ext>
            </a:extLst>
          </xdr:cNvPr>
          <xdr:cNvGrpSpPr/>
        </xdr:nvGrpSpPr>
        <xdr:grpSpPr>
          <a:xfrm>
            <a:off x="2913659" y="4220933"/>
            <a:ext cx="1980000" cy="792000"/>
            <a:chOff x="325045" y="1092899"/>
            <a:chExt cx="2361694" cy="1083711"/>
          </a:xfrm>
          <a:solidFill>
            <a:sysClr val="window" lastClr="FFFFFF"/>
          </a:solidFill>
        </xdr:grpSpPr>
        <xdr:sp macro="" textlink="">
          <xdr:nvSpPr>
            <xdr:cNvPr id="317" name="Rectángulo 28">
              <a:extLst>
                <a:ext uri="{FF2B5EF4-FFF2-40B4-BE49-F238E27FC236}">
                  <a16:creationId xmlns:a16="http://schemas.microsoft.com/office/drawing/2014/main" id="{87EED791-0E12-F5EA-A721-EAFDD9869ED4}"/>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18" name="Rectángulo 28">
              <a:extLst>
                <a:ext uri="{FF2B5EF4-FFF2-40B4-BE49-F238E27FC236}">
                  <a16:creationId xmlns:a16="http://schemas.microsoft.com/office/drawing/2014/main" id="{AC7764A8-64F4-5FC5-82F0-02E9B1034545}"/>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20" name="object 22">
              <a:extLst>
                <a:ext uri="{FF2B5EF4-FFF2-40B4-BE49-F238E27FC236}">
                  <a16:creationId xmlns:a16="http://schemas.microsoft.com/office/drawing/2014/main" id="{43DDB212-F82C-25AA-45F5-6CA9420674A2}"/>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de Clima Laboral</a:t>
              </a:r>
              <a:endParaRPr lang="es-CO" sz="1300">
                <a:solidFill>
                  <a:srgbClr val="16674A"/>
                </a:solidFill>
              </a:endParaRPr>
            </a:p>
          </xdr:txBody>
        </xdr:sp>
      </xdr:grpSp>
      <xdr:pic>
        <xdr:nvPicPr>
          <xdr:cNvPr id="375" name="Imagen 374">
            <a:extLst>
              <a:ext uri="{FF2B5EF4-FFF2-40B4-BE49-F238E27FC236}">
                <a16:creationId xmlns:a16="http://schemas.microsoft.com/office/drawing/2014/main" id="{27734488-C1D2-DC97-FDBC-132930BB60F8}"/>
              </a:ext>
            </a:extLst>
          </xdr:cNvPr>
          <xdr:cNvPicPr>
            <a:picLocks noChangeAspect="1"/>
          </xdr:cNvPicPr>
        </xdr:nvPicPr>
        <xdr:blipFill>
          <a:blip xmlns:r="http://schemas.openxmlformats.org/officeDocument/2006/relationships" r:embed="rId40"/>
          <a:stretch>
            <a:fillRect/>
          </a:stretch>
        </xdr:blipFill>
        <xdr:spPr>
          <a:xfrm>
            <a:off x="2968090" y="4275361"/>
            <a:ext cx="622533" cy="648000"/>
          </a:xfrm>
          <a:prstGeom prst="rect">
            <a:avLst/>
          </a:prstGeom>
        </xdr:spPr>
      </xdr:pic>
    </xdr:grpSp>
    <xdr:clientData/>
  </xdr:twoCellAnchor>
  <xdr:twoCellAnchor editAs="absolute">
    <xdr:from>
      <xdr:col>14</xdr:col>
      <xdr:colOff>99701</xdr:colOff>
      <xdr:row>14</xdr:row>
      <xdr:rowOff>13603</xdr:rowOff>
    </xdr:from>
    <xdr:to>
      <xdr:col>17</xdr:col>
      <xdr:colOff>242737</xdr:colOff>
      <xdr:row>18</xdr:row>
      <xdr:rowOff>43603</xdr:rowOff>
    </xdr:to>
    <xdr:grpSp>
      <xdr:nvGrpSpPr>
        <xdr:cNvPr id="388" name="Grupo 387">
          <a:extLst>
            <a:ext uri="{FF2B5EF4-FFF2-40B4-BE49-F238E27FC236}">
              <a16:creationId xmlns:a16="http://schemas.microsoft.com/office/drawing/2014/main" id="{41952D72-9BBC-336A-F07F-BC6FBE7CFB76}"/>
            </a:ext>
          </a:extLst>
        </xdr:cNvPr>
        <xdr:cNvGrpSpPr/>
      </xdr:nvGrpSpPr>
      <xdr:grpSpPr>
        <a:xfrm>
          <a:off x="8354701" y="2807603"/>
          <a:ext cx="2075250" cy="828286"/>
          <a:chOff x="7964630" y="2694210"/>
          <a:chExt cx="1980000" cy="792000"/>
        </a:xfrm>
      </xdr:grpSpPr>
      <xdr:grpSp>
        <xdr:nvGrpSpPr>
          <xdr:cNvPr id="298" name="Grupo 297">
            <a:extLst>
              <a:ext uri="{FF2B5EF4-FFF2-40B4-BE49-F238E27FC236}">
                <a16:creationId xmlns:a16="http://schemas.microsoft.com/office/drawing/2014/main" id="{32B0EBCD-05BA-459C-8150-7679387343D6}"/>
              </a:ext>
            </a:extLst>
          </xdr:cNvPr>
          <xdr:cNvGrpSpPr/>
        </xdr:nvGrpSpPr>
        <xdr:grpSpPr>
          <a:xfrm>
            <a:off x="7964630" y="2694210"/>
            <a:ext cx="1980000" cy="792000"/>
            <a:chOff x="325045" y="1092899"/>
            <a:chExt cx="2361694" cy="1083711"/>
          </a:xfrm>
          <a:solidFill>
            <a:sysClr val="window" lastClr="FFFFFF"/>
          </a:solidFill>
        </xdr:grpSpPr>
        <xdr:sp macro="" textlink="">
          <xdr:nvSpPr>
            <xdr:cNvPr id="299" name="Rectángulo 28">
              <a:extLst>
                <a:ext uri="{FF2B5EF4-FFF2-40B4-BE49-F238E27FC236}">
                  <a16:creationId xmlns:a16="http://schemas.microsoft.com/office/drawing/2014/main" id="{38016D05-6A74-77A2-AFB0-F1389131409C}"/>
                </a:ext>
              </a:extLst>
            </xdr:cNvPr>
            <xdr:cNvSpPr/>
          </xdr:nvSpPr>
          <xdr:spPr>
            <a:xfrm>
              <a:off x="325045"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00" name="Rectángulo 28">
              <a:extLst>
                <a:ext uri="{FF2B5EF4-FFF2-40B4-BE49-F238E27FC236}">
                  <a16:creationId xmlns:a16="http://schemas.microsoft.com/office/drawing/2014/main" id="{E1F4ED5F-4065-D223-C132-34C24B93D692}"/>
                </a:ext>
              </a:extLst>
            </xdr:cNvPr>
            <xdr:cNvSpPr/>
          </xdr:nvSpPr>
          <xdr:spPr>
            <a:xfrm>
              <a:off x="328057" y="1092899"/>
              <a:ext cx="2358682" cy="1083711"/>
            </a:xfrm>
            <a:prstGeom prst="roundRect">
              <a:avLst/>
            </a:prstGeom>
            <a:grpFill/>
            <a:ln>
              <a:solidFill>
                <a:srgbClr val="16674A"/>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300">
                <a:solidFill>
                  <a:srgbClr val="16674A"/>
                </a:solidFill>
              </a:endParaRPr>
            </a:p>
          </xdr:txBody>
        </xdr:sp>
        <xdr:sp macro="" textlink="">
          <xdr:nvSpPr>
            <xdr:cNvPr id="302" name="object 22">
              <a:hlinkClick xmlns:r="http://schemas.openxmlformats.org/officeDocument/2006/relationships" r:id="rId41"/>
              <a:extLst>
                <a:ext uri="{FF2B5EF4-FFF2-40B4-BE49-F238E27FC236}">
                  <a16:creationId xmlns:a16="http://schemas.microsoft.com/office/drawing/2014/main" id="{C225FB81-0823-D3B5-2B9D-A193EF957DC2}"/>
                </a:ext>
              </a:extLst>
            </xdr:cNvPr>
            <xdr:cNvSpPr/>
          </xdr:nvSpPr>
          <xdr:spPr>
            <a:xfrm>
              <a:off x="1071848" y="1250411"/>
              <a:ext cx="1511586" cy="793751"/>
            </a:xfrm>
            <a:prstGeom prst="roundRect">
              <a:avLst/>
            </a:prstGeom>
            <a:grpFill/>
          </xdr:spPr>
          <xdr:txBody>
            <a:bodyPr vertOverflow="overflow" horzOverflow="overflow" wrap="square" lIns="0" tIns="0" rIns="0" bIns="0"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300">
                  <a:solidFill>
                    <a:srgbClr val="16674A"/>
                  </a:solidFill>
                </a:rPr>
                <a:t>Plan de Seguridad y Privacidad de la Información</a:t>
              </a:r>
              <a:endParaRPr lang="es-CO" sz="1300">
                <a:solidFill>
                  <a:srgbClr val="16674A"/>
                </a:solidFill>
              </a:endParaRPr>
            </a:p>
          </xdr:txBody>
        </xdr:sp>
      </xdr:grpSp>
      <xdr:pic>
        <xdr:nvPicPr>
          <xdr:cNvPr id="377" name="Imagen 376">
            <a:extLst>
              <a:ext uri="{FF2B5EF4-FFF2-40B4-BE49-F238E27FC236}">
                <a16:creationId xmlns:a16="http://schemas.microsoft.com/office/drawing/2014/main" id="{D4221318-B026-1DCE-B586-2958951B936B}"/>
              </a:ext>
            </a:extLst>
          </xdr:cNvPr>
          <xdr:cNvPicPr>
            <a:picLocks noChangeAspect="1"/>
          </xdr:cNvPicPr>
        </xdr:nvPicPr>
        <xdr:blipFill>
          <a:blip xmlns:r="http://schemas.openxmlformats.org/officeDocument/2006/relationships" r:embed="rId42"/>
          <a:stretch>
            <a:fillRect/>
          </a:stretch>
        </xdr:blipFill>
        <xdr:spPr>
          <a:xfrm>
            <a:off x="8046273" y="2789460"/>
            <a:ext cx="552200" cy="5760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3</xdr:col>
      <xdr:colOff>258536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37158AFD-10D8-407F-BB5E-8D6235EFC882}"/>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50577108-16F7-4795-9D9B-C59BECED5CAF}"/>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32544E88-5FD5-4E7B-BE6E-E17FA0FA25CC}"/>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E787AA94-DD2F-474F-9DC5-F7CCDDDBCCA6}"/>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B08E17CF-DFC4-42D7-98BE-A42B4A02B4F1}"/>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7CECBED6-0F2D-41D4-9DB4-7EF3A333DFC6}"/>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1505445</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33F13F51-DE58-4632-8666-1513843C665F}"/>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9EB115BA-9741-4092-8846-9FA8DFA79CBB}"/>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3</xdr:col>
      <xdr:colOff>258536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6B29B03E-D817-41A2-B415-5DDCE82C2E1F}"/>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1505445</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667EAEBC-ACDD-4730-88FB-662D1F72FDB1}"/>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163284</xdr:colOff>
      <xdr:row>0</xdr:row>
      <xdr:rowOff>176891</xdr:rowOff>
    </xdr:from>
    <xdr:to>
      <xdr:col>1</xdr:col>
      <xdr:colOff>13605</xdr:colOff>
      <xdr:row>2</xdr:row>
      <xdr:rowOff>347737</xdr:rowOff>
    </xdr:to>
    <xdr:sp macro="" textlink="">
      <xdr:nvSpPr>
        <xdr:cNvPr id="3" name="Rectángulo: esquinas redondeadas 2">
          <a:hlinkClick xmlns:r="http://schemas.openxmlformats.org/officeDocument/2006/relationships" r:id="rId1" tooltip="Pulse el boton para regresar a la portada"/>
          <a:extLst>
            <a:ext uri="{FF2B5EF4-FFF2-40B4-BE49-F238E27FC236}">
              <a16:creationId xmlns:a16="http://schemas.microsoft.com/office/drawing/2014/main" id="{16B80523-6665-46BE-80DD-A62BEB0FA3E5}"/>
            </a:ext>
          </a:extLst>
        </xdr:cNvPr>
        <xdr:cNvSpPr/>
      </xdr:nvSpPr>
      <xdr:spPr>
        <a:xfrm>
          <a:off x="163284" y="176891"/>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8F8A58F3-649E-45E5-9773-74A3A1C549B8}"/>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1690EF26-254B-474B-B109-A9A6F74EC423}"/>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173182</xdr:colOff>
      <xdr:row>8</xdr:row>
      <xdr:rowOff>69272</xdr:rowOff>
    </xdr:from>
    <xdr:to>
      <xdr:col>48</xdr:col>
      <xdr:colOff>161926</xdr:colOff>
      <xdr:row>23</xdr:row>
      <xdr:rowOff>50946</xdr:rowOff>
    </xdr:to>
    <xdr:graphicFrame macro="">
      <xdr:nvGraphicFramePr>
        <xdr:cNvPr id="3" name="Gráfico 2">
          <a:extLst>
            <a:ext uri="{FF2B5EF4-FFF2-40B4-BE49-F238E27FC236}">
              <a16:creationId xmlns:a16="http://schemas.microsoft.com/office/drawing/2014/main" id="{39791FF6-76BD-4E02-9319-176C848F1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340179" y="108856"/>
    <xdr:ext cx="2585357" cy="551846"/>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7EE90F0C-A7C2-4227-A1E1-C4C9E9296CE1}"/>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absoluteAnchor>
</xdr:wsDr>
</file>

<file path=xl/drawings/drawing5.xml><?xml version="1.0" encoding="utf-8"?>
<xdr:wsDr xmlns:xdr="http://schemas.openxmlformats.org/drawingml/2006/spreadsheetDrawing" xmlns:a="http://schemas.openxmlformats.org/drawingml/2006/main">
  <xdr:twoCellAnchor editAs="absolute">
    <xdr:from>
      <xdr:col>1</xdr:col>
      <xdr:colOff>47625</xdr:colOff>
      <xdr:row>0</xdr:row>
      <xdr:rowOff>15875</xdr:rowOff>
    </xdr:from>
    <xdr:to>
      <xdr:col>2</xdr:col>
      <xdr:colOff>770659</xdr:colOff>
      <xdr:row>1</xdr:row>
      <xdr:rowOff>127000</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DC187A1C-3365-4CD0-87C4-01805A9BAC1A}"/>
            </a:ext>
          </a:extLst>
        </xdr:cNvPr>
        <xdr:cNvSpPr/>
      </xdr:nvSpPr>
      <xdr:spPr>
        <a:xfrm>
          <a:off x="396875" y="15875"/>
          <a:ext cx="1984375" cy="317500"/>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1505445</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4850D429-5CA4-4F9A-A898-C6CF4DA50461}"/>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3</xdr:col>
      <xdr:colOff>258536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456DE582-CE1D-4B47-8D48-31E74668CB0F}"/>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5303DD1F-20F6-484F-9CB8-F81257C43DD2}"/>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340179</xdr:colOff>
      <xdr:row>0</xdr:row>
      <xdr:rowOff>108856</xdr:rowOff>
    </xdr:from>
    <xdr:to>
      <xdr:col>2</xdr:col>
      <xdr:colOff>1496786</xdr:colOff>
      <xdr:row>0</xdr:row>
      <xdr:rowOff>660702</xdr:rowOff>
    </xdr:to>
    <xdr:sp macro="" textlink="">
      <xdr:nvSpPr>
        <xdr:cNvPr id="2" name="Rectángulo: esquinas redondeadas 1">
          <a:hlinkClick xmlns:r="http://schemas.openxmlformats.org/officeDocument/2006/relationships" r:id="rId1" tooltip="Pulse el boton para regresar a la portada"/>
          <a:extLst>
            <a:ext uri="{FF2B5EF4-FFF2-40B4-BE49-F238E27FC236}">
              <a16:creationId xmlns:a16="http://schemas.microsoft.com/office/drawing/2014/main" id="{D5B7E5A0-8A12-4E9E-BDE2-FA5131263201}"/>
            </a:ext>
          </a:extLst>
        </xdr:cNvPr>
        <xdr:cNvSpPr/>
      </xdr:nvSpPr>
      <xdr:spPr>
        <a:xfrm>
          <a:off x="340179" y="108856"/>
          <a:ext cx="2585357" cy="551846"/>
        </a:xfrm>
        <a:prstGeom prst="roundRect">
          <a:avLst/>
        </a:prstGeom>
        <a:solidFill>
          <a:srgbClr val="FFB71B"/>
        </a:solidFill>
        <a:ln>
          <a:solidFill>
            <a:srgbClr val="1667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Regresar a Portada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11\Proyectos\SDPP\SIG\A&#241;o%202019\Plan%20de%20Acci&#243;n%20MIPG%20-%20SIG\Plan%20acci&#243;n%201102%20-%20Gestionar%20el%20100%25%20del%20P.A.%20A%20y%20S_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ileserver\sig\Users\ysotoc\Downloads\Hoja%20de%20vida%20indicadores\1153_V2_Octubre2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PAVR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david.ospina\Downloads\MAtriz%20PAI%202025%20enlaces%20SAF.xlsx" TargetMode="External"/><Relationship Id="rId1" Type="http://schemas.openxmlformats.org/officeDocument/2006/relationships/externalLinkPath" Target="file:///C:\Users\david.ospina\Downloads\MAtriz%20PAI%202025%20enlaces%20SA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_proyecto "/>
      <sheetName val="Indicadores - Actividades"/>
      <sheetName val="Justificación ponderación "/>
      <sheetName val="Poblacion"/>
      <sheetName val="Hoja de vida indicadores  "/>
      <sheetName val="Plan de Adecuación "/>
      <sheetName val="Hoja3"/>
    </sheetNames>
    <sheetDataSet>
      <sheetData sheetId="0"/>
      <sheetData sheetId="1"/>
      <sheetData sheetId="2"/>
      <sheetData sheetId="3"/>
      <sheetData sheetId="4"/>
      <sheetData sheetId="5"/>
      <sheetData sheetId="6">
        <row r="5">
          <cell r="A5" t="str">
            <v>Suma</v>
          </cell>
          <cell r="C5" t="str">
            <v>No desagregada</v>
          </cell>
          <cell r="E5" t="str">
            <v>Usaquen</v>
          </cell>
          <cell r="M5" t="str">
            <v>Subdirección de información sectorial</v>
          </cell>
        </row>
        <row r="6">
          <cell r="A6" t="str">
            <v>Creciente</v>
          </cell>
          <cell r="C6" t="str">
            <v>Desagregada</v>
          </cell>
          <cell r="E6" t="str">
            <v>Chapinero</v>
          </cell>
          <cell r="M6" t="str">
            <v>Subdirección de gestión de suelo</v>
          </cell>
        </row>
        <row r="7">
          <cell r="A7" t="str">
            <v>Constante</v>
          </cell>
          <cell r="E7" t="str">
            <v>Santafe</v>
          </cell>
          <cell r="M7" t="str">
            <v>Subdirección de programas y proyectos</v>
          </cell>
        </row>
        <row r="8">
          <cell r="E8" t="str">
            <v>San Cristóbal</v>
          </cell>
          <cell r="M8" t="str">
            <v>Subdirección de servicios públicos</v>
          </cell>
        </row>
        <row r="9">
          <cell r="E9" t="str">
            <v>Usme</v>
          </cell>
          <cell r="M9" t="str">
            <v>Subdirección de recursos públicos</v>
          </cell>
        </row>
        <row r="10">
          <cell r="E10" t="str">
            <v>Tunjuelito</v>
          </cell>
          <cell r="M10" t="str">
            <v>Subdirección de recursos privados</v>
          </cell>
        </row>
        <row r="11">
          <cell r="E11" t="str">
            <v>Bosa</v>
          </cell>
          <cell r="M11" t="str">
            <v>Subdirección de apoyo a la construcción</v>
          </cell>
        </row>
        <row r="12">
          <cell r="E12" t="str">
            <v>Kennedy</v>
          </cell>
          <cell r="M12" t="str">
            <v>Subdirección de barrios</v>
          </cell>
        </row>
        <row r="13">
          <cell r="E13" t="str">
            <v>Fontibón</v>
          </cell>
          <cell r="M13" t="str">
            <v>Subdirección de operaciones</v>
          </cell>
        </row>
        <row r="14">
          <cell r="E14" t="str">
            <v>Engativá</v>
          </cell>
          <cell r="M14" t="str">
            <v>Subdirección de participación y relaciones con la comunidad</v>
          </cell>
        </row>
        <row r="15">
          <cell r="E15" t="str">
            <v>Suba</v>
          </cell>
          <cell r="M15" t="str">
            <v>Subdirección de prevención y seguimiento</v>
          </cell>
        </row>
        <row r="16">
          <cell r="E16" t="str">
            <v>Barrios Unidos</v>
          </cell>
          <cell r="M16" t="str">
            <v>Subdirección de investigaciones y control de vivienda</v>
          </cell>
        </row>
        <row r="17">
          <cell r="E17" t="str">
            <v>Teusaquillo</v>
          </cell>
          <cell r="M17" t="str">
            <v>Subdirección administrativa</v>
          </cell>
        </row>
        <row r="18">
          <cell r="E18" t="str">
            <v>Mártires</v>
          </cell>
          <cell r="M18" t="str">
            <v>Subdircción financiera</v>
          </cell>
        </row>
        <row r="19">
          <cell r="E19" t="str">
            <v>Antonio Nariño</v>
          </cell>
        </row>
        <row r="20">
          <cell r="E20" t="str">
            <v>Puente Aranda</v>
          </cell>
        </row>
        <row r="21">
          <cell r="E21" t="str">
            <v>Candelaria</v>
          </cell>
        </row>
        <row r="22">
          <cell r="E22" t="str">
            <v>Rafael Uribe Uribe</v>
          </cell>
        </row>
        <row r="23">
          <cell r="E23" t="str">
            <v>Ciudad Bolívar</v>
          </cell>
        </row>
        <row r="24">
          <cell r="E24" t="str">
            <v>Sumapaz</v>
          </cell>
        </row>
        <row r="40">
          <cell r="I40" t="str">
            <v>0 - 5 años</v>
          </cell>
          <cell r="L40" t="str">
            <v>Afrodescendiente</v>
          </cell>
          <cell r="M40" t="str">
            <v>Hombre</v>
          </cell>
          <cell r="N40" t="str">
            <v>Mujeres</v>
          </cell>
        </row>
        <row r="41">
          <cell r="I41" t="str">
            <v>6 - 12 años</v>
          </cell>
          <cell r="L41" t="str">
            <v>Indígenas</v>
          </cell>
          <cell r="M41" t="str">
            <v>Mujer</v>
          </cell>
          <cell r="N41" t="str">
            <v>Jóvenes</v>
          </cell>
        </row>
        <row r="42">
          <cell r="I42" t="str">
            <v>13 - 17 años</v>
          </cell>
          <cell r="L42" t="str">
            <v>Raizales</v>
          </cell>
          <cell r="N42" t="str">
            <v>En condición de discapacidad</v>
          </cell>
        </row>
        <row r="43">
          <cell r="I43" t="str">
            <v>18 - 26 años</v>
          </cell>
          <cell r="L43" t="str">
            <v>Rom</v>
          </cell>
          <cell r="N43" t="str">
            <v>LGBTI</v>
          </cell>
        </row>
        <row r="44">
          <cell r="I44" t="str">
            <v>27 - 59 años</v>
          </cell>
          <cell r="N44" t="str">
            <v>Habitante de calle</v>
          </cell>
        </row>
        <row r="45">
          <cell r="I45" t="str">
            <v>60 en adelante</v>
          </cell>
          <cell r="N45" t="str">
            <v>Adulto mayor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
      <sheetName val="Hoja3"/>
      <sheetName val="Implementacion"/>
      <sheetName val="Legalizacion "/>
      <sheetName val="Regularizacion"/>
    </sheetNames>
    <sheetDataSet>
      <sheetData sheetId="0" refreshError="1"/>
      <sheetData sheetId="1">
        <row r="5">
          <cell r="G5" t="str">
            <v>Eficacia</v>
          </cell>
          <cell r="O5" t="str">
            <v>Subsecretaría de Planeación y Política</v>
          </cell>
        </row>
        <row r="6">
          <cell r="G6" t="str">
            <v>Eficiencia</v>
          </cell>
          <cell r="O6" t="str">
            <v>Subsecretaría de gestión financiera</v>
          </cell>
        </row>
        <row r="7">
          <cell r="G7" t="str">
            <v>Efectividad</v>
          </cell>
          <cell r="O7" t="str">
            <v>Subsecretaría de coordinación operativa</v>
          </cell>
        </row>
        <row r="8">
          <cell r="G8" t="str">
            <v>Resultado</v>
          </cell>
          <cell r="O8" t="str">
            <v>Subsecretaría de inspección, vigilancia y control de vivienda</v>
          </cell>
        </row>
        <row r="9">
          <cell r="G9" t="str">
            <v>Producto</v>
          </cell>
          <cell r="O9" t="str">
            <v>Subsecretaría jurídica</v>
          </cell>
        </row>
        <row r="10">
          <cell r="G10" t="str">
            <v>Otro</v>
          </cell>
          <cell r="O10" t="str">
            <v>Dirección de gestión corporativa y control interno</v>
          </cell>
        </row>
        <row r="32">
          <cell r="I32" t="str">
            <v>Contribuir al acceso a una vivienda adecuada y asequible para los hogares de Bogotá</v>
          </cell>
        </row>
        <row r="33">
          <cell r="I33" t="str">
            <v xml:space="preserve">Contribuir al mejoramiento del entorno </v>
          </cell>
        </row>
        <row r="34">
          <cell r="I34" t="str">
            <v>Controlar la enajenación y arrendamiento de vivienda, la urbanización y construcción del hábitat en el Distrito Capital</v>
          </cell>
        </row>
        <row r="35">
          <cell r="I35" t="str">
            <v>Fortalecer la gestión transparente de la acción pública al servicio de la comunidad</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VR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NAR"/>
      <sheetName val="SICD"/>
      <sheetName val="PAVPR"/>
      <sheetName val="PETH"/>
      <sheetName val="PIC"/>
      <sheetName val="CLIMA"/>
      <sheetName val="PBSI"/>
      <sheetName val="SGSST"/>
      <sheetName val="P INTG"/>
      <sheetName val="PMSA"/>
    </sheetNames>
    <sheetDataSet>
      <sheetData sheetId="0"/>
      <sheetData sheetId="1"/>
      <sheetData sheetId="2"/>
      <sheetData sheetId="3"/>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Kelly Johanna Avila Ravelo" id="{C666303E-358E-4A2B-8E51-B32C6D85E0FE}" userId="S::kelly.avila@uaesp.gov.co::a3c61523-00fc-459e-82a8-732fa9b30207" providerId="AD"/>
  <person displayName="David Ospina Murgueitio" id="{5657547C-2568-4227-A480-D0231C5ED3C2}" userId="S::david.ospina@uaesp.gov.co::4e078566-ae92-4dd1-a7ee-f531d815711a" providerId="AD"/>
  <person displayName="Jaime Enrique Davila Oliveros" id="{9CF14890-7FF9-4AD1-A28B-43BF17D8A0AA}" userId="S::jaime.davila@uaesp.gov.co::92d9e7c4-c47f-4150-a12e-44ba69f610f3" providerId="AD"/>
  <person displayName="Guillermo Fernando Varon Hernandez" id="{F7C5CF5D-62F4-4BB3-90C0-D8BB0A54AAA5}" userId="S::guillermo.varon@uaesp.gov.co::116188f1-c112-4b3e-85da-afe03adda50c"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6" dT="2024-11-07T21:10:36.56" personId="{5657547C-2568-4227-A480-D0231C5ED3C2}" id="{7A040DE2-372D-4E0B-A99B-E1D34DFCC527}">
    <text xml:space="preserve">Relacionar la cantidad ( Frecuencias) de actividades por mes </text>
  </threadedComment>
  <threadedComment ref="CY6" dT="2024-11-18T17:21:00.60" personId="{5657547C-2568-4227-A480-D0231C5ED3C2}" id="{DF51D6BE-683D-4328-8182-1AA75AC4C9FE}">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3710858B-5EFC-40E4-AE89-1C6C9F0EBE95}">
    <text xml:space="preserve">Registro de evidencias por mes, utilizar el mismo enlace para la totalidad de las evidencias </text>
  </threadedComment>
  <threadedComment ref="AN8" dT="2024-11-06T13:52:28.07" personId="{5657547C-2568-4227-A480-D0231C5ED3C2}" id="{4E2871BA-F297-41D7-A662-66E6370B79C7}">
    <text xml:space="preserve">Registro de evidencias por mes, utilizar el mismo enlace para la totalidad de las evidencias </text>
  </threadedComment>
  <threadedComment ref="AT8" dT="2024-11-06T13:52:28.07" personId="{5657547C-2568-4227-A480-D0231C5ED3C2}" id="{273AEBD4-EF28-414B-8DAB-CE60E6C8A307}">
    <text xml:space="preserve">Registro de evidencias por mes, utilizar el mismo enlace para la totalidad de las evidencias </text>
  </threadedComment>
  <threadedComment ref="AZ8" dT="2024-11-06T13:52:28.07" personId="{5657547C-2568-4227-A480-D0231C5ED3C2}" id="{A94EE5AA-E759-425E-92F4-36B0C26925FA}">
    <text xml:space="preserve">Registro de evidencias por mes, utilizar el mismo enlace para la totalidad de las evidencias </text>
  </threadedComment>
  <threadedComment ref="BF8" dT="2024-11-06T13:52:28.07" personId="{5657547C-2568-4227-A480-D0231C5ED3C2}" id="{EC552BD4-9097-411B-A55C-5C66CC5E8DDF}">
    <text xml:space="preserve">Registro de evidencias por mes, utilizar el mismo enlace para la totalidad de las evidencias </text>
  </threadedComment>
  <threadedComment ref="BL8" dT="2024-11-06T13:52:28.07" personId="{5657547C-2568-4227-A480-D0231C5ED3C2}" id="{4FF318DC-264B-4971-90D3-9FC29F723B57}">
    <text xml:space="preserve">Registro de evidencias por mes, utilizar el mismo enlace para la totalidad de las evidencias </text>
  </threadedComment>
  <threadedComment ref="BR8" dT="2024-11-06T13:52:28.07" personId="{5657547C-2568-4227-A480-D0231C5ED3C2}" id="{C3803A29-DC7C-4C9C-A766-9EFE8C576061}">
    <text xml:space="preserve">Registro de evidencias por mes, utilizar el mismo enlace para la totalidad de las evidencias </text>
  </threadedComment>
  <threadedComment ref="BX8" dT="2024-11-06T13:52:28.07" personId="{5657547C-2568-4227-A480-D0231C5ED3C2}" id="{D4BE3008-609C-4B39-BB3B-BD14250A56DB}">
    <text xml:space="preserve">Registro de evidencias por mes, utilizar el mismo enlace para la totalidad de las evidencias </text>
  </threadedComment>
  <threadedComment ref="CD8" dT="2024-11-06T13:52:28.07" personId="{5657547C-2568-4227-A480-D0231C5ED3C2}" id="{46C94EDB-EE44-444B-BDE6-6D3AECAD8F33}">
    <text xml:space="preserve">Registro de evidencias por mes, utilizar el mismo enlace para la totalidad de las evidencias </text>
  </threadedComment>
  <threadedComment ref="CJ8" dT="2024-11-06T13:52:28.07" personId="{5657547C-2568-4227-A480-D0231C5ED3C2}" id="{5EF4F856-F07E-47CE-9BD1-930F4FC29816}">
    <text xml:space="preserve">Registro de evidencias por mes, utilizar el mismo enlace para la totalidad de las evidencias </text>
  </threadedComment>
  <threadedComment ref="CP8" dT="2024-11-06T13:52:28.07" personId="{5657547C-2568-4227-A480-D0231C5ED3C2}" id="{BCB73A49-2EBF-48EA-9E86-5DA92F2FC339}">
    <text xml:space="preserve">Registro de evidencias por mes, utilizar el mismo enlace para la totalidad de las evidencias </text>
  </threadedComment>
  <threadedComment ref="CV8" dT="2024-11-06T13:52:28.07" personId="{5657547C-2568-4227-A480-D0231C5ED3C2}" id="{985B6B8C-DC02-48B0-AABF-C53BA7B19971}">
    <text xml:space="preserve">Registro de evidencias por mes, utilizar el mismo enlace para la totalidad de las evidencias </text>
  </threadedComment>
</ThreadedComments>
</file>

<file path=xl/threadedComments/threadedComment10.xml><?xml version="1.0" encoding="utf-8"?>
<ThreadedComments xmlns="http://schemas.microsoft.com/office/spreadsheetml/2018/threadedcomments" xmlns:x="http://schemas.openxmlformats.org/spreadsheetml/2006/main">
  <threadedComment ref="L6" dT="2024-11-07T21:10:36.56" personId="{5657547C-2568-4227-A480-D0231C5ED3C2}" id="{EBCB07C2-FE62-4B24-9271-AAE40CD3E6CE}">
    <text xml:space="preserve">Relacionar la cantidad ( Frecuencias) de actividades por mes </text>
  </threadedComment>
  <threadedComment ref="CY6" dT="2024-11-18T17:21:00.60" personId="{5657547C-2568-4227-A480-D0231C5ED3C2}" id="{A5CDCFD5-3D43-45EC-AF0E-D4859DCE77DD}">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AE939D25-F1E1-46E0-A25F-D8CC2B17201D}">
    <text xml:space="preserve">Registro de evidencias por mes, utilizar el mismo enlace para la totalidad de las evidencias </text>
  </threadedComment>
  <threadedComment ref="AN8" dT="2024-11-06T13:52:28.07" personId="{5657547C-2568-4227-A480-D0231C5ED3C2}" id="{038CC994-87E9-40D4-A865-A98669053C95}">
    <text xml:space="preserve">Registro de evidencias por mes, utilizar el mismo enlace para la totalidad de las evidencias </text>
  </threadedComment>
  <threadedComment ref="AT8" dT="2024-11-06T13:52:28.07" personId="{5657547C-2568-4227-A480-D0231C5ED3C2}" id="{EFB7E1F3-1A78-48E5-9822-EAAD10289368}">
    <text xml:space="preserve">Registro de evidencias por mes, utilizar el mismo enlace para la totalidad de las evidencias </text>
  </threadedComment>
  <threadedComment ref="AZ8" dT="2024-11-06T13:52:28.07" personId="{5657547C-2568-4227-A480-D0231C5ED3C2}" id="{7DE777D1-A82B-4667-B0F2-0E2E5C93B08E}">
    <text xml:space="preserve">Registro de evidencias por mes, utilizar el mismo enlace para la totalidad de las evidencias </text>
  </threadedComment>
  <threadedComment ref="BF8" dT="2024-11-06T13:52:28.07" personId="{5657547C-2568-4227-A480-D0231C5ED3C2}" id="{446AE04B-EA37-475B-AE38-951A37C64FFE}">
    <text xml:space="preserve">Registro de evidencias por mes, utilizar el mismo enlace para la totalidad de las evidencias </text>
  </threadedComment>
  <threadedComment ref="BL8" dT="2024-11-06T13:52:28.07" personId="{5657547C-2568-4227-A480-D0231C5ED3C2}" id="{2A8DEF94-FCE1-4692-B8E8-D2E83F8C5799}">
    <text xml:space="preserve">Registro de evidencias por mes, utilizar el mismo enlace para la totalidad de las evidencias </text>
  </threadedComment>
  <threadedComment ref="BR8" dT="2024-11-06T13:52:28.07" personId="{5657547C-2568-4227-A480-D0231C5ED3C2}" id="{B917C885-FA12-46CD-BB72-9D9A9E97E4C6}">
    <text xml:space="preserve">Registro de evidencias por mes, utilizar el mismo enlace para la totalidad de las evidencias </text>
  </threadedComment>
  <threadedComment ref="BX8" dT="2024-11-06T13:52:28.07" personId="{5657547C-2568-4227-A480-D0231C5ED3C2}" id="{8F4D81CB-F565-4785-A602-AC4E2557EB91}">
    <text xml:space="preserve">Registro de evidencias por mes, utilizar el mismo enlace para la totalidad de las evidencias </text>
  </threadedComment>
  <threadedComment ref="CD8" dT="2024-11-06T13:52:28.07" personId="{5657547C-2568-4227-A480-D0231C5ED3C2}" id="{68733241-E10D-4291-B3BA-19F37FE03582}">
    <text xml:space="preserve">Registro de evidencias por mes, utilizar el mismo enlace para la totalidad de las evidencias </text>
  </threadedComment>
  <threadedComment ref="CJ8" dT="2024-11-06T13:52:28.07" personId="{5657547C-2568-4227-A480-D0231C5ED3C2}" id="{6589367B-60B4-4BFD-9AC6-15B0350EC39B}">
    <text xml:space="preserve">Registro de evidencias por mes, utilizar el mismo enlace para la totalidad de las evidencias </text>
  </threadedComment>
  <threadedComment ref="CP8" dT="2024-11-06T13:52:28.07" personId="{5657547C-2568-4227-A480-D0231C5ED3C2}" id="{76C7C3C0-E70B-46A3-88C8-5A7170005E20}">
    <text xml:space="preserve">Registro de evidencias por mes, utilizar el mismo enlace para la totalidad de las evidencias </text>
  </threadedComment>
  <threadedComment ref="CV8" dT="2024-11-06T13:52:28.07" personId="{5657547C-2568-4227-A480-D0231C5ED3C2}" id="{7D49D3C7-DFC0-4DF0-90EE-69269A7A2896}">
    <text xml:space="preserve">Registro de evidencias por mes, utilizar el mismo enlace para la totalidad de las evidencias </text>
  </threadedComment>
</ThreadedComments>
</file>

<file path=xl/threadedComments/threadedComment11.xml><?xml version="1.0" encoding="utf-8"?>
<ThreadedComments xmlns="http://schemas.microsoft.com/office/spreadsheetml/2018/threadedcomments" xmlns:x="http://schemas.openxmlformats.org/spreadsheetml/2006/main">
  <threadedComment ref="L6" dT="2024-11-07T21:10:36.56" personId="{5657547C-2568-4227-A480-D0231C5ED3C2}" id="{5E2AE3B0-D892-4D52-BFE2-8535C0C886CC}">
    <text xml:space="preserve">Relacionar la cantidad ( Frecuencias) de actividades por mes </text>
  </threadedComment>
  <threadedComment ref="CY6" dT="2024-11-18T17:21:00.60" personId="{5657547C-2568-4227-A480-D0231C5ED3C2}" id="{1D8225B2-FA91-4107-BE2C-A41D301DFF00}">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4284741D-6FB7-487B-BF79-F1A6862D44C8}">
    <text xml:space="preserve">Registro de evidencias por mes, utilizar el mismo enlace para la totalidad de las evidencias </text>
  </threadedComment>
  <threadedComment ref="AN8" dT="2024-11-06T13:52:28.07" personId="{5657547C-2568-4227-A480-D0231C5ED3C2}" id="{3002ECCF-DA6A-4E54-82FD-8B848040B994}">
    <text xml:space="preserve">Registro de evidencias por mes, utilizar el mismo enlace para la totalidad de las evidencias </text>
  </threadedComment>
  <threadedComment ref="AT8" dT="2024-11-06T13:52:28.07" personId="{5657547C-2568-4227-A480-D0231C5ED3C2}" id="{9D2FD87C-6868-45AE-9AAD-48430F0450B5}">
    <text xml:space="preserve">Registro de evidencias por mes, utilizar el mismo enlace para la totalidad de las evidencias </text>
  </threadedComment>
  <threadedComment ref="AZ8" dT="2024-11-06T13:52:28.07" personId="{5657547C-2568-4227-A480-D0231C5ED3C2}" id="{9E9F138F-D933-4773-AD41-C1EBAEAD79F5}">
    <text xml:space="preserve">Registro de evidencias por mes, utilizar el mismo enlace para la totalidad de las evidencias </text>
  </threadedComment>
  <threadedComment ref="BF8" dT="2024-11-06T13:52:28.07" personId="{5657547C-2568-4227-A480-D0231C5ED3C2}" id="{F567C3D3-AEE0-4EE3-A535-586B53CBBD6C}">
    <text xml:space="preserve">Registro de evidencias por mes, utilizar el mismo enlace para la totalidad de las evidencias </text>
  </threadedComment>
  <threadedComment ref="BL8" dT="2024-11-06T13:52:28.07" personId="{5657547C-2568-4227-A480-D0231C5ED3C2}" id="{E191FCA2-30D6-4C75-83C8-298A71CA2EFA}">
    <text xml:space="preserve">Registro de evidencias por mes, utilizar el mismo enlace para la totalidad de las evidencias </text>
  </threadedComment>
  <threadedComment ref="BR8" dT="2024-11-06T13:52:28.07" personId="{5657547C-2568-4227-A480-D0231C5ED3C2}" id="{2ECC0CDE-AD36-4971-84FD-B480CF9E223B}">
    <text xml:space="preserve">Registro de evidencias por mes, utilizar el mismo enlace para la totalidad de las evidencias </text>
  </threadedComment>
  <threadedComment ref="BX8" dT="2024-11-06T13:52:28.07" personId="{5657547C-2568-4227-A480-D0231C5ED3C2}" id="{BA7A7387-00EB-4FF2-8F4F-45220B1CE3E2}">
    <text xml:space="preserve">Registro de evidencias por mes, utilizar el mismo enlace para la totalidad de las evidencias </text>
  </threadedComment>
  <threadedComment ref="CD8" dT="2024-11-06T13:52:28.07" personId="{5657547C-2568-4227-A480-D0231C5ED3C2}" id="{97CEC075-0B27-492E-A69B-3A0FEAC906DC}">
    <text xml:space="preserve">Registro de evidencias por mes, utilizar el mismo enlace para la totalidad de las evidencias </text>
  </threadedComment>
  <threadedComment ref="CJ8" dT="2024-11-06T13:52:28.07" personId="{5657547C-2568-4227-A480-D0231C5ED3C2}" id="{0A70EEF3-22E8-40BC-865F-B2C95FA275A2}">
    <text xml:space="preserve">Registro de evidencias por mes, utilizar el mismo enlace para la totalidad de las evidencias </text>
  </threadedComment>
  <threadedComment ref="CP8" dT="2024-11-06T13:52:28.07" personId="{5657547C-2568-4227-A480-D0231C5ED3C2}" id="{A7FAFBCA-850A-4609-B5CB-38523891CF7A}">
    <text xml:space="preserve">Registro de evidencias por mes, utilizar el mismo enlace para la totalidad de las evidencias </text>
  </threadedComment>
  <threadedComment ref="CV8" dT="2024-11-06T13:52:28.07" personId="{5657547C-2568-4227-A480-D0231C5ED3C2}" id="{49AC3DBB-BE05-4D37-818F-D51A1BC23DD0}">
    <text xml:space="preserve">Registro de evidencias por mes, utilizar el mismo enlace para la totalidad de las evidencias </text>
  </threadedComment>
</ThreadedComments>
</file>

<file path=xl/threadedComments/threadedComment12.xml><?xml version="1.0" encoding="utf-8"?>
<ThreadedComments xmlns="http://schemas.microsoft.com/office/spreadsheetml/2018/threadedcomments" xmlns:x="http://schemas.openxmlformats.org/spreadsheetml/2006/main">
  <threadedComment ref="L6" dT="2024-11-07T21:10:36.56" personId="{5657547C-2568-4227-A480-D0231C5ED3C2}" id="{11A56C1A-EB99-4300-BB7C-C927DCA4C3EC}">
    <text xml:space="preserve">Relacionar la cantidad ( Frecuencias) de actividades por mes </text>
  </threadedComment>
  <threadedComment ref="CY6" dT="2024-11-18T17:21:00.60" personId="{5657547C-2568-4227-A480-D0231C5ED3C2}" id="{1DA975A4-81B5-47A1-8688-D25F94BD8EDF}">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37C449FD-B09D-4461-AFCC-B6AEAE5EBE51}">
    <text xml:space="preserve">Registro de evidencias por mes, utilizar el mismo enlace para la totalidad de las evidencias </text>
  </threadedComment>
  <threadedComment ref="AN8" dT="2024-11-06T13:52:28.07" personId="{5657547C-2568-4227-A480-D0231C5ED3C2}" id="{D246871F-9E19-4246-93A3-2E7B108A4FD1}">
    <text xml:space="preserve">Registro de evidencias por mes, utilizar el mismo enlace para la totalidad de las evidencias </text>
  </threadedComment>
  <threadedComment ref="AT8" dT="2024-11-06T13:52:28.07" personId="{5657547C-2568-4227-A480-D0231C5ED3C2}" id="{F06ECE79-0FE6-46A1-A728-477C84E7ED91}">
    <text xml:space="preserve">Registro de evidencias por mes, utilizar el mismo enlace para la totalidad de las evidencias </text>
  </threadedComment>
  <threadedComment ref="AZ8" dT="2024-11-06T13:52:28.07" personId="{5657547C-2568-4227-A480-D0231C5ED3C2}" id="{C19FC0A6-2883-45EF-9F7D-6E0D516B5E96}">
    <text xml:space="preserve">Registro de evidencias por mes, utilizar el mismo enlace para la totalidad de las evidencias </text>
  </threadedComment>
  <threadedComment ref="BF8" dT="2024-11-06T13:52:28.07" personId="{5657547C-2568-4227-A480-D0231C5ED3C2}" id="{037B3952-E608-41EF-B0FB-A2C7CC8330ED}">
    <text xml:space="preserve">Registro de evidencias por mes, utilizar el mismo enlace para la totalidad de las evidencias </text>
  </threadedComment>
  <threadedComment ref="BL8" dT="2024-11-06T13:52:28.07" personId="{5657547C-2568-4227-A480-D0231C5ED3C2}" id="{1DB82124-4C61-4A92-BF85-A54DE1205F30}">
    <text xml:space="preserve">Registro de evidencias por mes, utilizar el mismo enlace para la totalidad de las evidencias </text>
  </threadedComment>
  <threadedComment ref="BR8" dT="2024-11-06T13:52:28.07" personId="{5657547C-2568-4227-A480-D0231C5ED3C2}" id="{27EE9803-9509-43FF-ADE3-17DB0A916539}">
    <text xml:space="preserve">Registro de evidencias por mes, utilizar el mismo enlace para la totalidad de las evidencias </text>
  </threadedComment>
  <threadedComment ref="BX8" dT="2024-11-06T13:52:28.07" personId="{5657547C-2568-4227-A480-D0231C5ED3C2}" id="{3296EDA3-816D-4933-8B6B-2BBD26D93858}">
    <text xml:space="preserve">Registro de evidencias por mes, utilizar el mismo enlace para la totalidad de las evidencias </text>
  </threadedComment>
  <threadedComment ref="CD8" dT="2024-11-06T13:52:28.07" personId="{5657547C-2568-4227-A480-D0231C5ED3C2}" id="{6810BA5C-A125-4CC1-8124-53E7BF38D372}">
    <text xml:space="preserve">Registro de evidencias por mes, utilizar el mismo enlace para la totalidad de las evidencias </text>
  </threadedComment>
  <threadedComment ref="CJ8" dT="2024-11-06T13:52:28.07" personId="{5657547C-2568-4227-A480-D0231C5ED3C2}" id="{D3696236-8F8C-4A1A-9515-8C55240EB75D}">
    <text xml:space="preserve">Registro de evidencias por mes, utilizar el mismo enlace para la totalidad de las evidencias </text>
  </threadedComment>
  <threadedComment ref="CP8" dT="2024-11-06T13:52:28.07" personId="{5657547C-2568-4227-A480-D0231C5ED3C2}" id="{6FD8A965-0586-46DC-93FC-E19873B730F0}">
    <text xml:space="preserve">Registro de evidencias por mes, utilizar el mismo enlace para la totalidad de las evidencias </text>
  </threadedComment>
  <threadedComment ref="CV8" dT="2024-11-06T13:52:28.07" personId="{5657547C-2568-4227-A480-D0231C5ED3C2}" id="{1F14ED17-20F8-4246-AE9E-639BD1B880CA}">
    <text xml:space="preserve">Registro de evidencias por mes, utilizar el mismo enlace para la totalidad de las evidencias </text>
  </threadedComment>
</ThreadedComments>
</file>

<file path=xl/threadedComments/threadedComment13.xml><?xml version="1.0" encoding="utf-8"?>
<ThreadedComments xmlns="http://schemas.microsoft.com/office/spreadsheetml/2018/threadedcomments" xmlns:x="http://schemas.openxmlformats.org/spreadsheetml/2006/main">
  <threadedComment ref="L6" dT="2024-11-07T21:10:36.56" personId="{5657547C-2568-4227-A480-D0231C5ED3C2}" id="{2E7960C4-6220-4B95-8CD7-CF65A6AA9AB2}">
    <text xml:space="preserve">Relacionar la cantidad ( Frecuencias) de actividades por mes </text>
  </threadedComment>
  <threadedComment ref="CY6" dT="2024-11-18T17:21:00.60" personId="{5657547C-2568-4227-A480-D0231C5ED3C2}" id="{3BFEAECB-A734-4F51-A69E-D5CEE9274246}">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CDE3FD7B-6661-48E4-99B9-DF5E533D5767}">
    <text xml:space="preserve">Registro de evidencias por mes, utilizar el mismo enlace para la totalidad de las evidencias </text>
  </threadedComment>
  <threadedComment ref="AN8" dT="2024-11-06T13:52:28.07" personId="{5657547C-2568-4227-A480-D0231C5ED3C2}" id="{4E039D32-B8A3-4593-9EFD-D5992455E4A1}">
    <text xml:space="preserve">Registro de evidencias por mes, utilizar el mismo enlace para la totalidad de las evidencias </text>
  </threadedComment>
  <threadedComment ref="AT8" dT="2024-11-06T13:52:28.07" personId="{5657547C-2568-4227-A480-D0231C5ED3C2}" id="{D4214009-A16B-4A84-BC2C-208DBDE48631}">
    <text xml:space="preserve">Registro de evidencias por mes, utilizar el mismo enlace para la totalidad de las evidencias </text>
  </threadedComment>
  <threadedComment ref="AZ8" dT="2024-11-06T13:52:28.07" personId="{5657547C-2568-4227-A480-D0231C5ED3C2}" id="{241D14B3-55D3-4197-A650-92C500E2213C}">
    <text xml:space="preserve">Registro de evidencias por mes, utilizar el mismo enlace para la totalidad de las evidencias </text>
  </threadedComment>
  <threadedComment ref="BF8" dT="2024-11-06T13:52:28.07" personId="{5657547C-2568-4227-A480-D0231C5ED3C2}" id="{14C78BBC-D1C3-4676-BEFC-C1A1FB75D19E}">
    <text xml:space="preserve">Registro de evidencias por mes, utilizar el mismo enlace para la totalidad de las evidencias </text>
  </threadedComment>
  <threadedComment ref="BL8" dT="2024-11-06T13:52:28.07" personId="{5657547C-2568-4227-A480-D0231C5ED3C2}" id="{B07969B1-6FAB-42D2-8EA2-E6ACA115090A}">
    <text xml:space="preserve">Registro de evidencias por mes, utilizar el mismo enlace para la totalidad de las evidencias </text>
  </threadedComment>
  <threadedComment ref="BR8" dT="2024-11-06T13:52:28.07" personId="{5657547C-2568-4227-A480-D0231C5ED3C2}" id="{CEA68839-9E5D-465B-BBAE-51D595F0BA3C}">
    <text xml:space="preserve">Registro de evidencias por mes, utilizar el mismo enlace para la totalidad de las evidencias </text>
  </threadedComment>
  <threadedComment ref="BX8" dT="2024-11-06T13:52:28.07" personId="{5657547C-2568-4227-A480-D0231C5ED3C2}" id="{FEA79D55-329A-4877-A8AE-924D8CBF742A}">
    <text xml:space="preserve">Registro de evidencias por mes, utilizar el mismo enlace para la totalidad de las evidencias </text>
  </threadedComment>
  <threadedComment ref="CD8" dT="2024-11-06T13:52:28.07" personId="{5657547C-2568-4227-A480-D0231C5ED3C2}" id="{155068E9-4D4C-4110-8C9D-407C51D0B7BE}">
    <text xml:space="preserve">Registro de evidencias por mes, utilizar el mismo enlace para la totalidad de las evidencias </text>
  </threadedComment>
  <threadedComment ref="CJ8" dT="2024-11-06T13:52:28.07" personId="{5657547C-2568-4227-A480-D0231C5ED3C2}" id="{A1EF0D20-24BB-4AD1-A00F-8B4801E16082}">
    <text xml:space="preserve">Registro de evidencias por mes, utilizar el mismo enlace para la totalidad de las evidencias </text>
  </threadedComment>
  <threadedComment ref="CP8" dT="2024-11-06T13:52:28.07" personId="{5657547C-2568-4227-A480-D0231C5ED3C2}" id="{A5868A39-5211-4645-9409-F16AE0F5F1E2}">
    <text xml:space="preserve">Registro de evidencias por mes, utilizar el mismo enlace para la totalidad de las evidencias </text>
  </threadedComment>
  <threadedComment ref="CV8" dT="2024-11-06T13:52:28.07" personId="{5657547C-2568-4227-A480-D0231C5ED3C2}" id="{F29A21F2-50C7-4E0B-A2DF-A79CC0CCB26A}">
    <text xml:space="preserve">Registro de evidencias por mes, utilizar el mismo enlace para la totalidad de las evidencias </text>
  </threadedComment>
</ThreadedComments>
</file>

<file path=xl/threadedComments/threadedComment14.xml><?xml version="1.0" encoding="utf-8"?>
<ThreadedComments xmlns="http://schemas.microsoft.com/office/spreadsheetml/2018/threadedcomments" xmlns:x="http://schemas.openxmlformats.org/spreadsheetml/2006/main">
  <threadedComment ref="L6" dT="2024-11-07T21:10:36.56" personId="{5657547C-2568-4227-A480-D0231C5ED3C2}" id="{89D27D1B-29AC-4C52-AE7C-845274CFB653}">
    <text xml:space="preserve">Relacionar la cantidad ( Frecuencias) de actividades por mes </text>
  </threadedComment>
  <threadedComment ref="CY6" dT="2024-11-18T17:21:00.60" personId="{5657547C-2568-4227-A480-D0231C5ED3C2}" id="{B7307D21-CA5B-41F5-8FE6-C6DD56DB83AA}">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B3FEAE02-EAE4-480F-892C-E94558D44030}">
    <text xml:space="preserve">Registro de evidencias por mes, utilizar el mismo enlace para la totalidad de las evidencias </text>
  </threadedComment>
  <threadedComment ref="AN8" dT="2024-11-06T13:52:28.07" personId="{5657547C-2568-4227-A480-D0231C5ED3C2}" id="{EE5BE78A-8710-44CF-B923-EB97A005B31F}">
    <text xml:space="preserve">Registro de evidencias por mes, utilizar el mismo enlace para la totalidad de las evidencias </text>
  </threadedComment>
  <threadedComment ref="AT8" dT="2024-11-06T13:52:28.07" personId="{5657547C-2568-4227-A480-D0231C5ED3C2}" id="{C369E19E-8761-49E4-A361-400F45D65980}">
    <text xml:space="preserve">Registro de evidencias por mes, utilizar el mismo enlace para la totalidad de las evidencias </text>
  </threadedComment>
  <threadedComment ref="AZ8" dT="2024-11-06T13:52:28.07" personId="{5657547C-2568-4227-A480-D0231C5ED3C2}" id="{A499C099-88C6-4B96-9632-35B13F28A41E}">
    <text xml:space="preserve">Registro de evidencias por mes, utilizar el mismo enlace para la totalidad de las evidencias </text>
  </threadedComment>
  <threadedComment ref="BF8" dT="2024-11-06T13:52:28.07" personId="{5657547C-2568-4227-A480-D0231C5ED3C2}" id="{70F214FB-B9B5-4E9E-94A7-F60A00C39D50}">
    <text xml:space="preserve">Registro de evidencias por mes, utilizar el mismo enlace para la totalidad de las evidencias </text>
  </threadedComment>
  <threadedComment ref="BL8" dT="2024-11-06T13:52:28.07" personId="{5657547C-2568-4227-A480-D0231C5ED3C2}" id="{301F4AB7-30B2-4E58-8FFB-76AF49AF766F}">
    <text xml:space="preserve">Registro de evidencias por mes, utilizar el mismo enlace para la totalidad de las evidencias </text>
  </threadedComment>
  <threadedComment ref="BR8" dT="2024-11-06T13:52:28.07" personId="{5657547C-2568-4227-A480-D0231C5ED3C2}" id="{FED7A152-6A85-400A-BEFF-16AA7579DC72}">
    <text xml:space="preserve">Registro de evidencias por mes, utilizar el mismo enlace para la totalidad de las evidencias </text>
  </threadedComment>
  <threadedComment ref="BX8" dT="2024-11-06T13:52:28.07" personId="{5657547C-2568-4227-A480-D0231C5ED3C2}" id="{10D0D340-782E-4BC2-90B3-533684B8EE97}">
    <text xml:space="preserve">Registro de evidencias por mes, utilizar el mismo enlace para la totalidad de las evidencias </text>
  </threadedComment>
  <threadedComment ref="CD8" dT="2024-11-06T13:52:28.07" personId="{5657547C-2568-4227-A480-D0231C5ED3C2}" id="{038CF500-48B9-4018-B347-2EF8D8AF9661}">
    <text xml:space="preserve">Registro de evidencias por mes, utilizar el mismo enlace para la totalidad de las evidencias </text>
  </threadedComment>
  <threadedComment ref="CJ8" dT="2024-11-06T13:52:28.07" personId="{5657547C-2568-4227-A480-D0231C5ED3C2}" id="{D13F77FE-E6D1-4D62-8F89-963D74EB95F9}">
    <text xml:space="preserve">Registro de evidencias por mes, utilizar el mismo enlace para la totalidad de las evidencias </text>
  </threadedComment>
  <threadedComment ref="CP8" dT="2024-11-06T13:52:28.07" personId="{5657547C-2568-4227-A480-D0231C5ED3C2}" id="{DCB5C299-DCED-4619-BB55-4E81D07208D1}">
    <text xml:space="preserve">Registro de evidencias por mes, utilizar el mismo enlace para la totalidad de las evidencias </text>
  </threadedComment>
  <threadedComment ref="CV8" dT="2024-11-06T13:52:28.07" personId="{5657547C-2568-4227-A480-D0231C5ED3C2}" id="{B1BC1BE9-0111-4D10-B25C-DF30E47650F8}">
    <text xml:space="preserve">Registro de evidencias por mes, utilizar el mismo enlace para la totalidad de las evidencias </text>
  </threadedComment>
</ThreadedComments>
</file>

<file path=xl/threadedComments/threadedComment15.xml><?xml version="1.0" encoding="utf-8"?>
<ThreadedComments xmlns="http://schemas.microsoft.com/office/spreadsheetml/2018/threadedcomments" xmlns:x="http://schemas.openxmlformats.org/spreadsheetml/2006/main">
  <threadedComment ref="L6" dT="2024-11-07T21:10:36.56" personId="{5657547C-2568-4227-A480-D0231C5ED3C2}" id="{1BD606C0-6BFC-426B-95CA-871591CBF037}">
    <text xml:space="preserve">Relacionar la cantidad ( Frecuencias) de actividades por mes </text>
  </threadedComment>
  <threadedComment ref="CY6" dT="2024-11-18T17:21:00.60" personId="{5657547C-2568-4227-A480-D0231C5ED3C2}" id="{E9C65B56-E9B4-430F-9A21-F95D597C62D4}">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9B2D095C-F7CA-4805-B8E6-AC01C9AB9AF0}">
    <text xml:space="preserve">Registro de evidencias por mes, utilizar el mismo enlace para la totalidad de las evidencias </text>
  </threadedComment>
  <threadedComment ref="AN8" dT="2024-11-06T13:52:28.07" personId="{5657547C-2568-4227-A480-D0231C5ED3C2}" id="{001054ED-C280-4275-96D6-A2195F80CAF4}">
    <text xml:space="preserve">Registro de evidencias por mes, utilizar el mismo enlace para la totalidad de las evidencias </text>
  </threadedComment>
  <threadedComment ref="AT8" dT="2024-11-06T13:52:28.07" personId="{5657547C-2568-4227-A480-D0231C5ED3C2}" id="{03A7920F-615D-4731-B3DB-9B785D19B18E}">
    <text xml:space="preserve">Registro de evidencias por mes, utilizar el mismo enlace para la totalidad de las evidencias </text>
  </threadedComment>
  <threadedComment ref="AZ8" dT="2024-11-06T13:52:28.07" personId="{5657547C-2568-4227-A480-D0231C5ED3C2}" id="{FA199DAB-F430-4083-AFBB-660053F0413D}">
    <text xml:space="preserve">Registro de evidencias por mes, utilizar el mismo enlace para la totalidad de las evidencias </text>
  </threadedComment>
  <threadedComment ref="BF8" dT="2024-11-06T13:52:28.07" personId="{5657547C-2568-4227-A480-D0231C5ED3C2}" id="{1EF70045-C7D4-40C0-B03A-0B99F08A7DED}">
    <text xml:space="preserve">Registro de evidencias por mes, utilizar el mismo enlace para la totalidad de las evidencias </text>
  </threadedComment>
  <threadedComment ref="BL8" dT="2024-11-06T13:52:28.07" personId="{5657547C-2568-4227-A480-D0231C5ED3C2}" id="{A33CE4D6-41F2-4B2F-9FD3-B3FADD6F32D1}">
    <text xml:space="preserve">Registro de evidencias por mes, utilizar el mismo enlace para la totalidad de las evidencias </text>
  </threadedComment>
  <threadedComment ref="BR8" dT="2024-11-06T13:52:28.07" personId="{5657547C-2568-4227-A480-D0231C5ED3C2}" id="{58B409A3-05EB-4733-826A-A2AF9F5AD420}">
    <text xml:space="preserve">Registro de evidencias por mes, utilizar el mismo enlace para la totalidad de las evidencias </text>
  </threadedComment>
  <threadedComment ref="BX8" dT="2024-11-06T13:52:28.07" personId="{5657547C-2568-4227-A480-D0231C5ED3C2}" id="{EE0CB271-642D-4C42-B213-0C21DC87A763}">
    <text xml:space="preserve">Registro de evidencias por mes, utilizar el mismo enlace para la totalidad de las evidencias </text>
  </threadedComment>
  <threadedComment ref="CD8" dT="2024-11-06T13:52:28.07" personId="{5657547C-2568-4227-A480-D0231C5ED3C2}" id="{28E75BA1-9A76-4C2C-9026-5B0CE0CB3D4E}">
    <text xml:space="preserve">Registro de evidencias por mes, utilizar el mismo enlace para la totalidad de las evidencias </text>
  </threadedComment>
  <threadedComment ref="CJ8" dT="2024-11-06T13:52:28.07" personId="{5657547C-2568-4227-A480-D0231C5ED3C2}" id="{8850DCF5-A614-44F0-9AA2-1225B13DC431}">
    <text xml:space="preserve">Registro de evidencias por mes, utilizar el mismo enlace para la totalidad de las evidencias </text>
  </threadedComment>
  <threadedComment ref="CP8" dT="2024-11-06T13:52:28.07" personId="{5657547C-2568-4227-A480-D0231C5ED3C2}" id="{7877171C-BDFA-4666-BF16-B912CE80CBD1}">
    <text xml:space="preserve">Registro de evidencias por mes, utilizar el mismo enlace para la totalidad de las evidencias </text>
  </threadedComment>
  <threadedComment ref="CV8" dT="2024-11-06T13:52:28.07" personId="{5657547C-2568-4227-A480-D0231C5ED3C2}" id="{E255C4E2-9209-4EDC-8D02-6C1A2D762136}">
    <text xml:space="preserve">Registro de evidencias por mes, utilizar el mismo enlace para la totalidad de las evidencias </text>
  </threadedComment>
</ThreadedComments>
</file>

<file path=xl/threadedComments/threadedComment16.xml><?xml version="1.0" encoding="utf-8"?>
<ThreadedComments xmlns="http://schemas.microsoft.com/office/spreadsheetml/2018/threadedcomments" xmlns:x="http://schemas.openxmlformats.org/spreadsheetml/2006/main">
  <threadedComment ref="L6" dT="2024-11-07T21:10:36.56" personId="{5657547C-2568-4227-A480-D0231C5ED3C2}" id="{27895571-03C8-48BD-8CD6-124858063253}">
    <text xml:space="preserve">Relacionar la cantidad ( Frecuencias) de actividades por mes </text>
  </threadedComment>
  <threadedComment ref="CY6" dT="2024-11-18T17:21:00.60" personId="{5657547C-2568-4227-A480-D0231C5ED3C2}" id="{3B6922D3-BD41-4BC6-A5AE-89B4DE9CB5C0}">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EA15D4B1-5FBD-4FD7-A6B4-3F61132A604A}">
    <text xml:space="preserve">Registro de evidencias por mes, utilizar el mismo enlace para la totalidad de las evidencias </text>
  </threadedComment>
  <threadedComment ref="AN8" dT="2024-11-06T13:52:28.07" personId="{5657547C-2568-4227-A480-D0231C5ED3C2}" id="{8DC90336-D1B1-4DFB-9768-BDFA38467D0F}">
    <text xml:space="preserve">Registro de evidencias por mes, utilizar el mismo enlace para la totalidad de las evidencias </text>
  </threadedComment>
  <threadedComment ref="AT8" dT="2024-11-06T13:52:28.07" personId="{5657547C-2568-4227-A480-D0231C5ED3C2}" id="{B7F5FA8D-CD40-416B-8591-8E75AC0D13D7}">
    <text xml:space="preserve">Registro de evidencias por mes, utilizar el mismo enlace para la totalidad de las evidencias </text>
  </threadedComment>
  <threadedComment ref="AZ8" dT="2024-11-06T13:52:28.07" personId="{5657547C-2568-4227-A480-D0231C5ED3C2}" id="{FA2156FD-DF87-4851-843F-3CE6BC68E6D2}">
    <text xml:space="preserve">Registro de evidencias por mes, utilizar el mismo enlace para la totalidad de las evidencias </text>
  </threadedComment>
  <threadedComment ref="BF8" dT="2024-11-06T13:52:28.07" personId="{5657547C-2568-4227-A480-D0231C5ED3C2}" id="{3E581A0F-B8F5-4B29-9549-DA8984DC7E33}">
    <text xml:space="preserve">Registro de evidencias por mes, utilizar el mismo enlace para la totalidad de las evidencias </text>
  </threadedComment>
  <threadedComment ref="BL8" dT="2024-11-06T13:52:28.07" personId="{5657547C-2568-4227-A480-D0231C5ED3C2}" id="{2EFBD1F8-B1F8-4D16-9F49-0D6100EE5902}">
    <text xml:space="preserve">Registro de evidencias por mes, utilizar el mismo enlace para la totalidad de las evidencias </text>
  </threadedComment>
  <threadedComment ref="BR8" dT="2024-11-06T13:52:28.07" personId="{5657547C-2568-4227-A480-D0231C5ED3C2}" id="{12E32CDA-15B9-40F4-8FBB-E1673A78F204}">
    <text xml:space="preserve">Registro de evidencias por mes, utilizar el mismo enlace para la totalidad de las evidencias </text>
  </threadedComment>
  <threadedComment ref="BX8" dT="2024-11-06T13:52:28.07" personId="{5657547C-2568-4227-A480-D0231C5ED3C2}" id="{7AA7EB70-B0F8-468A-B99B-634FC6083FE2}">
    <text xml:space="preserve">Registro de evidencias por mes, utilizar el mismo enlace para la totalidad de las evidencias </text>
  </threadedComment>
  <threadedComment ref="CD8" dT="2024-11-06T13:52:28.07" personId="{5657547C-2568-4227-A480-D0231C5ED3C2}" id="{1D78923F-9B78-4234-8655-9196B8041F82}">
    <text xml:space="preserve">Registro de evidencias por mes, utilizar el mismo enlace para la totalidad de las evidencias </text>
  </threadedComment>
  <threadedComment ref="CJ8" dT="2024-11-06T13:52:28.07" personId="{5657547C-2568-4227-A480-D0231C5ED3C2}" id="{182240EC-E660-48C4-90E1-18450F444769}">
    <text xml:space="preserve">Registro de evidencias por mes, utilizar el mismo enlace para la totalidad de las evidencias </text>
  </threadedComment>
  <threadedComment ref="CP8" dT="2024-11-06T13:52:28.07" personId="{5657547C-2568-4227-A480-D0231C5ED3C2}" id="{107262B4-D370-4EDF-A001-D67FE22681AF}">
    <text xml:space="preserve">Registro de evidencias por mes, utilizar el mismo enlace para la totalidad de las evidencias </text>
  </threadedComment>
  <threadedComment ref="CV8" dT="2024-11-06T13:52:28.07" personId="{5657547C-2568-4227-A480-D0231C5ED3C2}" id="{F0A5873E-2067-4D4B-A45A-B9CD37AC1CB8}">
    <text xml:space="preserve">Registro de evidencias por mes, utilizar el mismo enlace para la totalidad de las evidencias </text>
  </threadedComment>
</ThreadedComments>
</file>

<file path=xl/threadedComments/threadedComment17.xml><?xml version="1.0" encoding="utf-8"?>
<ThreadedComments xmlns="http://schemas.microsoft.com/office/spreadsheetml/2018/threadedcomments" xmlns:x="http://schemas.openxmlformats.org/spreadsheetml/2006/main">
  <threadedComment ref="L6" dT="2024-11-07T21:10:36.56" personId="{5657547C-2568-4227-A480-D0231C5ED3C2}" id="{849E0CE4-C8FC-457C-A1FD-B6CAC29F3A11}">
    <text xml:space="preserve">Relacionar la cantidad ( Frecuencias) de actividades por mes </text>
  </threadedComment>
  <threadedComment ref="CY6" dT="2024-11-18T17:21:00.60" personId="{5657547C-2568-4227-A480-D0231C5ED3C2}" id="{D981B905-242D-4ED3-AF81-983721B76060}">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E1EB4302-5E8A-401E-8A50-8D237191CD2C}">
    <text xml:space="preserve">Registro de evidencias por mes, utilizar el mismo enlace para la totalidad de las evidencias </text>
  </threadedComment>
  <threadedComment ref="AN8" dT="2024-11-06T13:52:28.07" personId="{5657547C-2568-4227-A480-D0231C5ED3C2}" id="{A354D2B4-4760-451E-A740-E41F101427A3}">
    <text xml:space="preserve">Registro de evidencias por mes, utilizar el mismo enlace para la totalidad de las evidencias </text>
  </threadedComment>
  <threadedComment ref="AT8" dT="2024-11-06T13:52:28.07" personId="{5657547C-2568-4227-A480-D0231C5ED3C2}" id="{3F408612-4D8A-4219-88C5-B41C0EECBEE8}">
    <text xml:space="preserve">Registro de evidencias por mes, utilizar el mismo enlace para la totalidad de las evidencias </text>
  </threadedComment>
  <threadedComment ref="AZ8" dT="2024-11-06T13:52:28.07" personId="{5657547C-2568-4227-A480-D0231C5ED3C2}" id="{7DF41660-8E91-4264-A17E-AC5E9253D1B3}">
    <text xml:space="preserve">Registro de evidencias por mes, utilizar el mismo enlace para la totalidad de las evidencias </text>
  </threadedComment>
  <threadedComment ref="BF8" dT="2024-11-06T13:52:28.07" personId="{5657547C-2568-4227-A480-D0231C5ED3C2}" id="{F8FF3F23-D084-4D41-AD89-C089737E987F}">
    <text xml:space="preserve">Registro de evidencias por mes, utilizar el mismo enlace para la totalidad de las evidencias </text>
  </threadedComment>
  <threadedComment ref="BL8" dT="2024-11-06T13:52:28.07" personId="{5657547C-2568-4227-A480-D0231C5ED3C2}" id="{3769DC8E-30DE-47E9-A9DA-1781F4479319}">
    <text xml:space="preserve">Registro de evidencias por mes, utilizar el mismo enlace para la totalidad de las evidencias </text>
  </threadedComment>
  <threadedComment ref="BR8" dT="2024-11-06T13:52:28.07" personId="{5657547C-2568-4227-A480-D0231C5ED3C2}" id="{9E13B1E3-17F4-4DFA-A29B-6D62B7FCCC98}">
    <text xml:space="preserve">Registro de evidencias por mes, utilizar el mismo enlace para la totalidad de las evidencias </text>
  </threadedComment>
  <threadedComment ref="BX8" dT="2024-11-06T13:52:28.07" personId="{5657547C-2568-4227-A480-D0231C5ED3C2}" id="{6A307FE1-30D7-4E65-8E8F-107F2DCA414E}">
    <text xml:space="preserve">Registro de evidencias por mes, utilizar el mismo enlace para la totalidad de las evidencias </text>
  </threadedComment>
  <threadedComment ref="CD8" dT="2024-11-06T13:52:28.07" personId="{5657547C-2568-4227-A480-D0231C5ED3C2}" id="{F68BE6E0-68B7-480C-9849-9A343A43C7B0}">
    <text xml:space="preserve">Registro de evidencias por mes, utilizar el mismo enlace para la totalidad de las evidencias </text>
  </threadedComment>
  <threadedComment ref="CJ8" dT="2024-11-06T13:52:28.07" personId="{5657547C-2568-4227-A480-D0231C5ED3C2}" id="{DB4BEA21-35B5-42F6-9DDC-04BD65A1D09B}">
    <text xml:space="preserve">Registro de evidencias por mes, utilizar el mismo enlace para la totalidad de las evidencias </text>
  </threadedComment>
  <threadedComment ref="CP8" dT="2024-11-06T13:52:28.07" personId="{5657547C-2568-4227-A480-D0231C5ED3C2}" id="{B07DD220-0607-44ED-B275-713A00AAD3E8}">
    <text xml:space="preserve">Registro de evidencias por mes, utilizar el mismo enlace para la totalidad de las evidencias </text>
  </threadedComment>
  <threadedComment ref="CV8" dT="2024-11-06T13:52:28.07" personId="{5657547C-2568-4227-A480-D0231C5ED3C2}" id="{99A0EA29-5F18-4FDB-AA93-BF2383AF4FAE}">
    <text xml:space="preserve">Registro de evidencias por mes, utilizar el mismo enlace para la totalidad de las evidencias </text>
  </threadedComment>
  <threadedComment ref="J9" dT="2024-12-16T15:00:02.83" personId="{5657547C-2568-4227-A480-D0231C5ED3C2}" id="{7DE6594B-C6D0-4BB6-998E-7071CECBBE14}">
    <text xml:space="preserve">Subactividades que se reportan conforme a la frecuencia </text>
  </threadedComment>
</ThreadedComments>
</file>

<file path=xl/threadedComments/threadedComment18.xml><?xml version="1.0" encoding="utf-8"?>
<ThreadedComments xmlns="http://schemas.microsoft.com/office/spreadsheetml/2018/threadedcomments" xmlns:x="http://schemas.openxmlformats.org/spreadsheetml/2006/main">
  <threadedComment ref="L6" dT="2024-11-07T21:10:36.56" personId="{5657547C-2568-4227-A480-D0231C5ED3C2}" id="{FDCC37E3-FB99-4D9E-B1A4-124F5D34E1CF}">
    <text xml:space="preserve">Relacionar la cantidad ( Frecuencias) de actividades por mes </text>
  </threadedComment>
  <threadedComment ref="CY6" dT="2024-11-18T17:21:00.60" personId="{5657547C-2568-4227-A480-D0231C5ED3C2}" id="{DBA9909B-1007-4348-AAD9-BDB54C1DAE61}">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50200503-985F-4AF5-8024-83D5F55B26E4}">
    <text xml:space="preserve">Registro de evidencias por mes, utilizar el mismo enlace para la totalidad de las evidencias </text>
  </threadedComment>
  <threadedComment ref="AN8" dT="2024-11-06T13:52:28.07" personId="{5657547C-2568-4227-A480-D0231C5ED3C2}" id="{52A34043-71CD-4653-ABBF-E3B0DB7D55E1}">
    <text xml:space="preserve">Registro de evidencias por mes, utilizar el mismo enlace para la totalidad de las evidencias </text>
  </threadedComment>
  <threadedComment ref="AT8" dT="2024-11-06T13:52:28.07" personId="{5657547C-2568-4227-A480-D0231C5ED3C2}" id="{1A97D1BC-3478-4A34-A733-CCE288FEEED0}">
    <text xml:space="preserve">Registro de evidencias por mes, utilizar el mismo enlace para la totalidad de las evidencias </text>
  </threadedComment>
  <threadedComment ref="AZ8" dT="2024-11-06T13:52:28.07" personId="{5657547C-2568-4227-A480-D0231C5ED3C2}" id="{287D220C-6462-4AE6-B500-841473EA5276}">
    <text xml:space="preserve">Registro de evidencias por mes, utilizar el mismo enlace para la totalidad de las evidencias </text>
  </threadedComment>
  <threadedComment ref="BF8" dT="2024-11-06T13:52:28.07" personId="{5657547C-2568-4227-A480-D0231C5ED3C2}" id="{9F99E955-9B50-4671-A467-AF70FB5614B2}">
    <text xml:space="preserve">Registro de evidencias por mes, utilizar el mismo enlace para la totalidad de las evidencias </text>
  </threadedComment>
  <threadedComment ref="BL8" dT="2024-11-06T13:52:28.07" personId="{5657547C-2568-4227-A480-D0231C5ED3C2}" id="{BD6FB9FC-13BB-4C62-98DD-A9E701EFC215}">
    <text xml:space="preserve">Registro de evidencias por mes, utilizar el mismo enlace para la totalidad de las evidencias </text>
  </threadedComment>
  <threadedComment ref="BR8" dT="2024-11-06T13:52:28.07" personId="{5657547C-2568-4227-A480-D0231C5ED3C2}" id="{2AE05471-0804-4076-9752-A612C0562A8A}">
    <text xml:space="preserve">Registro de evidencias por mes, utilizar el mismo enlace para la totalidad de las evidencias </text>
  </threadedComment>
  <threadedComment ref="BX8" dT="2024-11-06T13:52:28.07" personId="{5657547C-2568-4227-A480-D0231C5ED3C2}" id="{9980A766-C0A7-4161-80C4-ADD497C41A50}">
    <text xml:space="preserve">Registro de evidencias por mes, utilizar el mismo enlace para la totalidad de las evidencias </text>
  </threadedComment>
  <threadedComment ref="CD8" dT="2024-11-06T13:52:28.07" personId="{5657547C-2568-4227-A480-D0231C5ED3C2}" id="{C992BA56-9C1E-4A5E-B52E-B9306B710BB6}">
    <text xml:space="preserve">Registro de evidencias por mes, utilizar el mismo enlace para la totalidad de las evidencias </text>
  </threadedComment>
  <threadedComment ref="CJ8" dT="2024-11-06T13:52:28.07" personId="{5657547C-2568-4227-A480-D0231C5ED3C2}" id="{6C1683A0-4994-49F5-9F1F-9A975F5010B2}">
    <text xml:space="preserve">Registro de evidencias por mes, utilizar el mismo enlace para la totalidad de las evidencias </text>
  </threadedComment>
  <threadedComment ref="CP8" dT="2024-11-06T13:52:28.07" personId="{5657547C-2568-4227-A480-D0231C5ED3C2}" id="{3B0EB283-BC31-493D-B3A4-3EF8636977A8}">
    <text xml:space="preserve">Registro de evidencias por mes, utilizar el mismo enlace para la totalidad de las evidencias </text>
  </threadedComment>
  <threadedComment ref="CV8" dT="2024-11-06T13:52:28.07" personId="{5657547C-2568-4227-A480-D0231C5ED3C2}" id="{25D63701-B39F-47CA-A55C-0A40358A1963}">
    <text xml:space="preserve">Registro de evidencias por mes, utilizar el mismo enlace para la totalidad de las evidencias </text>
  </threadedComment>
</ThreadedComments>
</file>

<file path=xl/threadedComments/threadedComment19.xml><?xml version="1.0" encoding="utf-8"?>
<ThreadedComments xmlns="http://schemas.microsoft.com/office/spreadsheetml/2018/threadedcomments" xmlns:x="http://schemas.openxmlformats.org/spreadsheetml/2006/main">
  <threadedComment ref="L6" dT="2024-11-07T21:10:36.56" personId="{5657547C-2568-4227-A480-D0231C5ED3C2}" id="{782DA208-3470-472A-9891-06422DCBD23B}">
    <text xml:space="preserve">Relacionar la cantidad ( Frecuencias) de actividades por mes </text>
  </threadedComment>
  <threadedComment ref="CY6" dT="2024-11-18T17:21:00.60" personId="{5657547C-2568-4227-A480-D0231C5ED3C2}" id="{28E67971-4751-4860-8182-8F59D35AB101}">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88B5C480-2072-4F4A-A465-80263D0F9497}">
    <text xml:space="preserve">Registro de evidencias por mes, utilizar el mismo enlace para la totalidad de las evidencias </text>
  </threadedComment>
  <threadedComment ref="AN8" dT="2024-11-06T13:52:28.07" personId="{5657547C-2568-4227-A480-D0231C5ED3C2}" id="{A8335888-0F65-4C2C-B3ED-3D0D52C6C704}">
    <text xml:space="preserve">Registro de evidencias por mes, utilizar el mismo enlace para la totalidad de las evidencias </text>
  </threadedComment>
  <threadedComment ref="AT8" dT="2024-11-06T13:52:28.07" personId="{5657547C-2568-4227-A480-D0231C5ED3C2}" id="{178A3634-9504-439A-9054-976390415F0A}">
    <text xml:space="preserve">Registro de evidencias por mes, utilizar el mismo enlace para la totalidad de las evidencias </text>
  </threadedComment>
  <threadedComment ref="AZ8" dT="2024-11-06T13:52:28.07" personId="{5657547C-2568-4227-A480-D0231C5ED3C2}" id="{10799838-187B-437F-A6C0-F5346D4EAD88}">
    <text xml:space="preserve">Registro de evidencias por mes, utilizar el mismo enlace para la totalidad de las evidencias </text>
  </threadedComment>
  <threadedComment ref="BF8" dT="2024-11-06T13:52:28.07" personId="{5657547C-2568-4227-A480-D0231C5ED3C2}" id="{7305EE86-CF33-4137-B639-B4686D3E02DC}">
    <text xml:space="preserve">Registro de evidencias por mes, utilizar el mismo enlace para la totalidad de las evidencias </text>
  </threadedComment>
  <threadedComment ref="BL8" dT="2024-11-06T13:52:28.07" personId="{5657547C-2568-4227-A480-D0231C5ED3C2}" id="{D9922AD1-1596-4DC5-B68A-B049B5F1E5AF}">
    <text xml:space="preserve">Registro de evidencias por mes, utilizar el mismo enlace para la totalidad de las evidencias </text>
  </threadedComment>
  <threadedComment ref="BR8" dT="2024-11-06T13:52:28.07" personId="{5657547C-2568-4227-A480-D0231C5ED3C2}" id="{B41548A6-D67D-4544-A6F4-EA22D1AAAEF7}">
    <text xml:space="preserve">Registro de evidencias por mes, utilizar el mismo enlace para la totalidad de las evidencias </text>
  </threadedComment>
  <threadedComment ref="BX8" dT="2024-11-06T13:52:28.07" personId="{5657547C-2568-4227-A480-D0231C5ED3C2}" id="{0F089182-11F3-456A-94D6-DCB3794D0C20}">
    <text xml:space="preserve">Registro de evidencias por mes, utilizar el mismo enlace para la totalidad de las evidencias </text>
  </threadedComment>
  <threadedComment ref="CD8" dT="2024-11-06T13:52:28.07" personId="{5657547C-2568-4227-A480-D0231C5ED3C2}" id="{B016C061-434F-45FE-8361-5D1BDB247851}">
    <text xml:space="preserve">Registro de evidencias por mes, utilizar el mismo enlace para la totalidad de las evidencias </text>
  </threadedComment>
  <threadedComment ref="CJ8" dT="2024-11-06T13:52:28.07" personId="{5657547C-2568-4227-A480-D0231C5ED3C2}" id="{3CCCBEFA-DDC8-4EC6-9149-E4DD527D48FD}">
    <text xml:space="preserve">Registro de evidencias por mes, utilizar el mismo enlace para la totalidad de las evidencias </text>
  </threadedComment>
  <threadedComment ref="CP8" dT="2024-11-06T13:52:28.07" personId="{5657547C-2568-4227-A480-D0231C5ED3C2}" id="{42C65B56-7379-4DFE-A593-154AE2EB3B9C}">
    <text xml:space="preserve">Registro de evidencias por mes, utilizar el mismo enlace para la totalidad de las evidencias </text>
  </threadedComment>
  <threadedComment ref="CV8" dT="2024-11-06T13:52:28.07" personId="{5657547C-2568-4227-A480-D0231C5ED3C2}" id="{AF4A9E87-E57E-4741-BFE0-BA5C03D0AF4E}">
    <text xml:space="preserve">Registro de evidencias por mes, utilizar el mismo enlace para la totalidad de las evidencias </text>
  </threadedComment>
</ThreadedComments>
</file>

<file path=xl/threadedComments/threadedComment2.xml><?xml version="1.0" encoding="utf-8"?>
<ThreadedComments xmlns="http://schemas.microsoft.com/office/spreadsheetml/2018/threadedcomments" xmlns:x="http://schemas.openxmlformats.org/spreadsheetml/2006/main">
  <threadedComment ref="E10" dT="2024-02-08T21:49:22.90" personId="{9CF14890-7FF9-4AD1-A28B-43BF17D8A0AA}" id="{7451C98B-9183-4AAD-B356-F9B154E50AB2}">
    <text>Este valor sale por fuente de Funcionamiento</text>
  </threadedComment>
</ThreadedComments>
</file>

<file path=xl/threadedComments/threadedComment3.xml><?xml version="1.0" encoding="utf-8"?>
<ThreadedComments xmlns="http://schemas.microsoft.com/office/spreadsheetml/2018/threadedcomments" xmlns:x="http://schemas.openxmlformats.org/spreadsheetml/2006/main">
  <threadedComment ref="L6" dT="2024-11-07T21:10:36.56" personId="{5657547C-2568-4227-A480-D0231C5ED3C2}" id="{FD14413D-16CB-4F2A-8312-5E610FBCB1FD}">
    <text xml:space="preserve">Relacionar la cantidad ( Frecuencias) de actividades por mes </text>
  </threadedComment>
  <threadedComment ref="CY6" dT="2024-11-18T17:21:00.60" personId="{5657547C-2568-4227-A480-D0231C5ED3C2}" id="{C3529F3C-E453-4669-9C88-F659C7222953}">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E9D0836C-17B0-442D-AD1E-E0ACCAFFD348}">
    <text xml:space="preserve">Registro de evidencias por mes, utilizar el mismo enlace para la totalidad de las evidencias </text>
  </threadedComment>
  <threadedComment ref="AN8" dT="2024-11-06T13:52:28.07" personId="{5657547C-2568-4227-A480-D0231C5ED3C2}" id="{E1000A6D-8922-4187-B46D-6DC89426CCF6}">
    <text xml:space="preserve">Registro de evidencias por mes, utilizar el mismo enlace para la totalidad de las evidencias </text>
  </threadedComment>
  <threadedComment ref="AT8" dT="2024-11-06T13:52:28.07" personId="{5657547C-2568-4227-A480-D0231C5ED3C2}" id="{C5F4000B-7EBF-480A-8677-E1E199FF3E92}">
    <text xml:space="preserve">Registro de evidencias por mes, utilizar el mismo enlace para la totalidad de las evidencias </text>
  </threadedComment>
  <threadedComment ref="AZ8" dT="2024-11-06T13:52:28.07" personId="{5657547C-2568-4227-A480-D0231C5ED3C2}" id="{EC0FFECE-F6AC-41FC-8CC2-D3323D3C62D8}">
    <text xml:space="preserve">Registro de evidencias por mes, utilizar el mismo enlace para la totalidad de las evidencias </text>
  </threadedComment>
  <threadedComment ref="BF8" dT="2024-11-06T13:52:28.07" personId="{5657547C-2568-4227-A480-D0231C5ED3C2}" id="{39121CCA-14C5-409A-8140-61E42646AFA9}">
    <text xml:space="preserve">Registro de evidencias por mes, utilizar el mismo enlace para la totalidad de las evidencias </text>
  </threadedComment>
  <threadedComment ref="BL8" dT="2024-11-06T13:52:28.07" personId="{5657547C-2568-4227-A480-D0231C5ED3C2}" id="{5A73D218-576D-4C81-862F-CC464606EDBD}">
    <text xml:space="preserve">Registro de evidencias por mes, utilizar el mismo enlace para la totalidad de las evidencias </text>
  </threadedComment>
  <threadedComment ref="BR8" dT="2024-11-06T13:52:28.07" personId="{5657547C-2568-4227-A480-D0231C5ED3C2}" id="{308A6C83-87B0-40E8-9F63-6C5C647B1307}">
    <text xml:space="preserve">Registro de evidencias por mes, utilizar el mismo enlace para la totalidad de las evidencias </text>
  </threadedComment>
  <threadedComment ref="BX8" dT="2024-11-06T13:52:28.07" personId="{5657547C-2568-4227-A480-D0231C5ED3C2}" id="{7CA263BE-A470-4412-AFD3-CF0395523BE8}">
    <text xml:space="preserve">Registro de evidencias por mes, utilizar el mismo enlace para la totalidad de las evidencias </text>
  </threadedComment>
  <threadedComment ref="CD8" dT="2024-11-06T13:52:28.07" personId="{5657547C-2568-4227-A480-D0231C5ED3C2}" id="{CE623E04-C4F3-4AEB-B530-E092193F0BDF}">
    <text xml:space="preserve">Registro de evidencias por mes, utilizar el mismo enlace para la totalidad de las evidencias </text>
  </threadedComment>
  <threadedComment ref="CJ8" dT="2024-11-06T13:52:28.07" personId="{5657547C-2568-4227-A480-D0231C5ED3C2}" id="{6DB13B07-CAAB-45A0-9846-791B79DACAEE}">
    <text xml:space="preserve">Registro de evidencias por mes, utilizar el mismo enlace para la totalidad de las evidencias </text>
  </threadedComment>
  <threadedComment ref="CP8" dT="2024-11-06T13:52:28.07" personId="{5657547C-2568-4227-A480-D0231C5ED3C2}" id="{0BFE5013-45B5-4A7A-9BEE-163001F6F06E}">
    <text xml:space="preserve">Registro de evidencias por mes, utilizar el mismo enlace para la totalidad de las evidencias </text>
  </threadedComment>
  <threadedComment ref="CV8" dT="2024-11-06T13:52:28.07" personId="{5657547C-2568-4227-A480-D0231C5ED3C2}" id="{82F86153-0F2A-48B6-B55A-E586EFA5F5D5}">
    <text xml:space="preserve">Registro de evidencias por mes, utilizar el mismo enlace para la totalidad de las evidencias </text>
  </threadedComment>
</ThreadedComments>
</file>

<file path=xl/threadedComments/threadedComment4.xml><?xml version="1.0" encoding="utf-8"?>
<ThreadedComments xmlns="http://schemas.microsoft.com/office/spreadsheetml/2018/threadedcomments" xmlns:x="http://schemas.openxmlformats.org/spreadsheetml/2006/main">
  <threadedComment ref="M6" dT="2024-11-07T21:10:36.56" personId="{5657547C-2568-4227-A480-D0231C5ED3C2}" id="{A4F94AD4-2556-4F08-A00B-CF7B11262AB6}">
    <text xml:space="preserve">Relacionar la cantidad ( Frecuencias) de actividades por mes </text>
  </threadedComment>
  <threadedComment ref="CZ6" dT="2024-11-18T17:21:00.60" personId="{5657547C-2568-4227-A480-D0231C5ED3C2}" id="{15CA95B8-197C-4B4A-A782-39E18E4414EF}">
    <text xml:space="preserve">Escala definida para el seguimiento al cumplimiento del plan de acción institucional – PAI
0% - 39% Crítico
40% - 59% Bajo
60% - 79% Moderado
80% - 99% Satisfactorio
100% Óptimo
</text>
  </threadedComment>
  <threadedComment ref="AI8" dT="2024-11-06T13:52:28.07" personId="{5657547C-2568-4227-A480-D0231C5ED3C2}" id="{CB34E8D3-9489-4301-BF2E-8E05CD387040}">
    <text xml:space="preserve">Registro de evidencias por mes, utilizar el mismo enlace para la totalidad de las evidencias </text>
  </threadedComment>
  <threadedComment ref="AO8" dT="2024-11-06T13:52:28.07" personId="{5657547C-2568-4227-A480-D0231C5ED3C2}" id="{5F5CEFAF-7E85-4556-AC43-569107B253DB}">
    <text xml:space="preserve">Registro de evidencias por mes, utilizar el mismo enlace para la totalidad de las evidencias </text>
  </threadedComment>
  <threadedComment ref="AU8" dT="2024-11-06T13:52:28.07" personId="{5657547C-2568-4227-A480-D0231C5ED3C2}" id="{3E807F5E-1884-46F0-B938-283A4C22259B}">
    <text xml:space="preserve">Registro de evidencias por mes, utilizar el mismo enlace para la totalidad de las evidencias </text>
  </threadedComment>
  <threadedComment ref="BA8" dT="2024-11-06T13:52:28.07" personId="{5657547C-2568-4227-A480-D0231C5ED3C2}" id="{CBEF922E-D992-435E-B4F3-A53F1BCED1CF}">
    <text xml:space="preserve">Registro de evidencias por mes, utilizar el mismo enlace para la totalidad de las evidencias </text>
  </threadedComment>
  <threadedComment ref="BG8" dT="2024-11-06T13:52:28.07" personId="{5657547C-2568-4227-A480-D0231C5ED3C2}" id="{EE9E21A2-97FB-4577-9AC4-37B34732355A}">
    <text xml:space="preserve">Registro de evidencias por mes, utilizar el mismo enlace para la totalidad de las evidencias </text>
  </threadedComment>
  <threadedComment ref="BM8" dT="2024-11-06T13:52:28.07" personId="{5657547C-2568-4227-A480-D0231C5ED3C2}" id="{2F3774BE-FCCC-4744-A8A5-72BC49A74D19}">
    <text xml:space="preserve">Registro de evidencias por mes, utilizar el mismo enlace para la totalidad de las evidencias </text>
  </threadedComment>
  <threadedComment ref="BS8" dT="2024-11-06T13:52:28.07" personId="{5657547C-2568-4227-A480-D0231C5ED3C2}" id="{5A9C5343-8916-45C6-8EEF-BB1213414023}">
    <text xml:space="preserve">Registro de evidencias por mes, utilizar el mismo enlace para la totalidad de las evidencias </text>
  </threadedComment>
  <threadedComment ref="BY8" dT="2024-11-06T13:52:28.07" personId="{5657547C-2568-4227-A480-D0231C5ED3C2}" id="{41F26560-503D-490F-9FD0-4C8EAB96C60B}">
    <text xml:space="preserve">Registro de evidencias por mes, utilizar el mismo enlace para la totalidad de las evidencias </text>
  </threadedComment>
  <threadedComment ref="CE8" dT="2024-11-06T13:52:28.07" personId="{5657547C-2568-4227-A480-D0231C5ED3C2}" id="{7685668C-FB91-4145-9264-FC6028D15C75}">
    <text xml:space="preserve">Registro de evidencias por mes, utilizar el mismo enlace para la totalidad de las evidencias </text>
  </threadedComment>
  <threadedComment ref="CK8" dT="2024-11-06T13:52:28.07" personId="{5657547C-2568-4227-A480-D0231C5ED3C2}" id="{D6463196-292F-4EDE-B19A-E4D3E1B4BFCB}">
    <text xml:space="preserve">Registro de evidencias por mes, utilizar el mismo enlace para la totalidad de las evidencias </text>
  </threadedComment>
  <threadedComment ref="CQ8" dT="2024-11-06T13:52:28.07" personId="{5657547C-2568-4227-A480-D0231C5ED3C2}" id="{7B37EF19-E6B6-47B5-BF8D-1DB83088E13D}">
    <text xml:space="preserve">Registro de evidencias por mes, utilizar el mismo enlace para la totalidad de las evidencias </text>
  </threadedComment>
  <threadedComment ref="CW8" dT="2024-11-06T13:52:28.07" personId="{5657547C-2568-4227-A480-D0231C5ED3C2}" id="{1E13A1E4-9F7B-44D6-841F-9228C504E192}">
    <text xml:space="preserve">Registro de evidencias por mes, utilizar el mismo enlace para la totalidad de las evidencias </text>
  </threadedComment>
</ThreadedComments>
</file>

<file path=xl/threadedComments/threadedComment5.xml><?xml version="1.0" encoding="utf-8"?>
<ThreadedComments xmlns="http://schemas.microsoft.com/office/spreadsheetml/2018/threadedcomments" xmlns:x="http://schemas.openxmlformats.org/spreadsheetml/2006/main">
  <threadedComment ref="L6" dT="2024-11-07T21:10:36.56" personId="{5657547C-2568-4227-A480-D0231C5ED3C2}" id="{D48821F2-3975-4836-AED3-C75321232460}">
    <text xml:space="preserve">Relacionar la cantidad ( Frecuencias) de actividades por mes </text>
  </threadedComment>
  <threadedComment ref="CY6" dT="2024-11-18T17:21:00.60" personId="{5657547C-2568-4227-A480-D0231C5ED3C2}" id="{6B4EA62F-F2F5-457E-8F7B-0849F4388E44}">
    <text xml:space="preserve">Escala definida para el seguimiento al cumplimiento del plan de acción institucional – PAI
0% - 39% Crítico
40% - 59% Bajo
60% - 79% Moderado
80% - 99% Satisfactorio
100% Óptimo
</text>
  </threadedComment>
  <threadedComment ref="AH8" dT="2024-11-06T13:52:28.07" personId="{5657547C-2568-4227-A480-D0231C5ED3C2}" id="{E91EEF18-901F-4051-B819-392817D262AF}">
    <text xml:space="preserve">Registro de evidencias por mes, utilizar el mismo enlace para la totalidad de las evidencias </text>
  </threadedComment>
  <threadedComment ref="AN8" dT="2024-11-06T13:52:28.07" personId="{5657547C-2568-4227-A480-D0231C5ED3C2}" id="{08A0A49B-D9AA-43B1-9EE6-F6089DBADBCB}">
    <text xml:space="preserve">Registro de evidencias por mes, utilizar el mismo enlace para la totalidad de las evidencias </text>
  </threadedComment>
  <threadedComment ref="AT8" dT="2024-11-06T13:52:28.07" personId="{5657547C-2568-4227-A480-D0231C5ED3C2}" id="{E631A6CB-B315-43EA-82FA-EF09B6C7896C}">
    <text xml:space="preserve">Registro de evidencias por mes, utilizar el mismo enlace para la totalidad de las evidencias </text>
  </threadedComment>
  <threadedComment ref="AZ8" dT="2024-11-06T13:52:28.07" personId="{5657547C-2568-4227-A480-D0231C5ED3C2}" id="{32D2FC1F-1C55-49F8-9745-F860AB7BA49C}">
    <text xml:space="preserve">Registro de evidencias por mes, utilizar el mismo enlace para la totalidad de las evidencias </text>
  </threadedComment>
  <threadedComment ref="BF8" dT="2024-11-06T13:52:28.07" personId="{5657547C-2568-4227-A480-D0231C5ED3C2}" id="{6796A29F-3940-45E1-8E35-86FD88847BBC}">
    <text xml:space="preserve">Registro de evidencias por mes, utilizar el mismo enlace para la totalidad de las evidencias </text>
  </threadedComment>
  <threadedComment ref="BL8" dT="2024-11-06T13:52:28.07" personId="{5657547C-2568-4227-A480-D0231C5ED3C2}" id="{59AFCA11-1253-430B-984D-1B3D7A38FBD4}">
    <text xml:space="preserve">Registro de evidencias por mes, utilizar el mismo enlace para la totalidad de las evidencias </text>
  </threadedComment>
  <threadedComment ref="BR8" dT="2024-11-06T13:52:28.07" personId="{5657547C-2568-4227-A480-D0231C5ED3C2}" id="{AB976334-D9D8-4AD2-9061-7CB323FF0312}">
    <text xml:space="preserve">Registro de evidencias por mes, utilizar el mismo enlace para la totalidad de las evidencias </text>
  </threadedComment>
  <threadedComment ref="BX8" dT="2024-11-06T13:52:28.07" personId="{5657547C-2568-4227-A480-D0231C5ED3C2}" id="{AEA39963-14B8-465D-9D24-A0FF2F958AD9}">
    <text xml:space="preserve">Registro de evidencias por mes, utilizar el mismo enlace para la totalidad de las evidencias </text>
  </threadedComment>
  <threadedComment ref="CD8" dT="2024-11-06T13:52:28.07" personId="{5657547C-2568-4227-A480-D0231C5ED3C2}" id="{7C5E8669-80FA-4A2C-9EB9-4811568DFF64}">
    <text xml:space="preserve">Registro de evidencias por mes, utilizar el mismo enlace para la totalidad de las evidencias </text>
  </threadedComment>
  <threadedComment ref="CJ8" dT="2024-11-06T13:52:28.07" personId="{5657547C-2568-4227-A480-D0231C5ED3C2}" id="{09FF6C94-B29F-469D-9CFB-48E8D46B0D1D}">
    <text xml:space="preserve">Registro de evidencias por mes, utilizar el mismo enlace para la totalidad de las evidencias </text>
  </threadedComment>
  <threadedComment ref="CP8" dT="2024-11-06T13:52:28.07" personId="{5657547C-2568-4227-A480-D0231C5ED3C2}" id="{FDF24C47-826A-47D9-AC69-5FDFC5DBEF60}">
    <text xml:space="preserve">Registro de evidencias por mes, utilizar el mismo enlace para la totalidad de las evidencias </text>
  </threadedComment>
  <threadedComment ref="CV8" dT="2024-11-06T13:52:28.07" personId="{5657547C-2568-4227-A480-D0231C5ED3C2}" id="{C7205CBC-5177-4CED-897C-01B7F6202C32}">
    <text xml:space="preserve">Registro de evidencias por mes, utilizar el mismo enlace para la totalidad de las evidencias </text>
  </threadedComment>
</ThreadedComments>
</file>

<file path=xl/threadedComments/threadedComment6.xml><?xml version="1.0" encoding="utf-8"?>
<ThreadedComments xmlns="http://schemas.microsoft.com/office/spreadsheetml/2018/threadedcomments" xmlns:x="http://schemas.openxmlformats.org/spreadsheetml/2006/main">
  <threadedComment ref="M6" dT="2024-11-07T21:10:36.56" personId="{5657547C-2568-4227-A480-D0231C5ED3C2}" id="{1A401346-92D0-4CF5-906B-AD1D3C2FE1EC}">
    <text xml:space="preserve">Relacionar la cantidad ( Frecuencias) de actividades por mes </text>
  </threadedComment>
  <threadedComment ref="CZ6" dT="2024-11-18T17:21:00.60" personId="{5657547C-2568-4227-A480-D0231C5ED3C2}" id="{4DF5037D-D267-4167-93BF-1CC6F29334F5}">
    <text xml:space="preserve">Escala definida para el seguimiento al cumplimiento del plan de acción institucional – PAI
0% - 39% Crítico
40% - 59% Bajo
60% - 79% Moderado
80% - 99% Satisfactorio
100% Óptimo
</text>
  </threadedComment>
  <threadedComment ref="AI8" dT="2024-11-06T13:52:28.07" personId="{5657547C-2568-4227-A480-D0231C5ED3C2}" id="{1D8043AF-32EE-4008-8234-C791AA22F9BE}">
    <text xml:space="preserve">Registro de evidencias por mes, utilizar el mismo enlace para la totalidad de las evidencias </text>
  </threadedComment>
  <threadedComment ref="AO8" dT="2024-11-06T13:52:28.07" personId="{5657547C-2568-4227-A480-D0231C5ED3C2}" id="{1EA624E6-5F1B-4BFE-8770-7F11215EA6D0}">
    <text xml:space="preserve">Registro de evidencias por mes, utilizar el mismo enlace para la totalidad de las evidencias </text>
  </threadedComment>
  <threadedComment ref="AU8" dT="2024-11-06T13:52:28.07" personId="{5657547C-2568-4227-A480-D0231C5ED3C2}" id="{71CFD86F-984D-414D-B2AB-796C9F8A1DA7}">
    <text xml:space="preserve">Registro de evidencias por mes, utilizar el mismo enlace para la totalidad de las evidencias </text>
  </threadedComment>
  <threadedComment ref="BA8" dT="2024-11-06T13:52:28.07" personId="{5657547C-2568-4227-A480-D0231C5ED3C2}" id="{62B32F1A-A852-43E7-B862-8B87A19D1ACA}">
    <text xml:space="preserve">Registro de evidencias por mes, utilizar el mismo enlace para la totalidad de las evidencias </text>
  </threadedComment>
  <threadedComment ref="BG8" dT="2024-11-06T13:52:28.07" personId="{5657547C-2568-4227-A480-D0231C5ED3C2}" id="{F75025DE-B2E9-4244-A177-E90893E37A3D}">
    <text xml:space="preserve">Registro de evidencias por mes, utilizar el mismo enlace para la totalidad de las evidencias </text>
  </threadedComment>
  <threadedComment ref="BM8" dT="2024-11-06T13:52:28.07" personId="{5657547C-2568-4227-A480-D0231C5ED3C2}" id="{41BBEA04-7FE8-4F45-AD29-BD3CBD88711A}">
    <text xml:space="preserve">Registro de evidencias por mes, utilizar el mismo enlace para la totalidad de las evidencias </text>
  </threadedComment>
  <threadedComment ref="BS8" dT="2024-11-06T13:52:28.07" personId="{5657547C-2568-4227-A480-D0231C5ED3C2}" id="{009B29B6-8123-469A-BE90-A316D9B0162D}">
    <text xml:space="preserve">Registro de evidencias por mes, utilizar el mismo enlace para la totalidad de las evidencias </text>
  </threadedComment>
  <threadedComment ref="BY8" dT="2024-11-06T13:52:28.07" personId="{5657547C-2568-4227-A480-D0231C5ED3C2}" id="{491E3CE9-9F66-4DCA-81DE-42952F94977F}">
    <text xml:space="preserve">Registro de evidencias por mes, utilizar el mismo enlace para la totalidad de las evidencias </text>
  </threadedComment>
  <threadedComment ref="CE8" dT="2024-11-06T13:52:28.07" personId="{5657547C-2568-4227-A480-D0231C5ED3C2}" id="{F032B486-4613-4DAB-831E-2B1D6E1FC029}">
    <text xml:space="preserve">Registro de evidencias por mes, utilizar el mismo enlace para la totalidad de las evidencias </text>
  </threadedComment>
  <threadedComment ref="CK8" dT="2024-11-06T13:52:28.07" personId="{5657547C-2568-4227-A480-D0231C5ED3C2}" id="{11B3B67D-3FC4-45FC-B6F8-E98CAB16483E}">
    <text xml:space="preserve">Registro de evidencias por mes, utilizar el mismo enlace para la totalidad de las evidencias </text>
  </threadedComment>
  <threadedComment ref="CQ8" dT="2024-11-06T13:52:28.07" personId="{5657547C-2568-4227-A480-D0231C5ED3C2}" id="{5D8F485D-E7D8-42AB-B78C-ADB8C4634BF0}">
    <text xml:space="preserve">Registro de evidencias por mes, utilizar el mismo enlace para la totalidad de las evidencias </text>
  </threadedComment>
  <threadedComment ref="CW8" dT="2024-11-06T13:52:28.07" personId="{5657547C-2568-4227-A480-D0231C5ED3C2}" id="{6AC24D14-6137-492E-983F-95583B1D10BD}">
    <text xml:space="preserve">Registro de evidencias por mes, utilizar el mismo enlace para la totalidad de las evidencias </text>
  </threadedComment>
</ThreadedComments>
</file>

<file path=xl/threadedComments/threadedComment7.xml><?xml version="1.0" encoding="utf-8"?>
<ThreadedComments xmlns="http://schemas.microsoft.com/office/spreadsheetml/2018/threadedcomments" xmlns:x="http://schemas.openxmlformats.org/spreadsheetml/2006/main">
  <threadedComment ref="M6" dT="2024-11-07T21:10:36.56" personId="{5657547C-2568-4227-A480-D0231C5ED3C2}" id="{D51F6A2B-B57B-43CF-BBD2-1FEB7EF0E5D7}">
    <text xml:space="preserve">Relacionar la cantidad ( Frecuencias) de actividades por mes </text>
  </threadedComment>
  <threadedComment ref="CZ6" dT="2024-11-18T17:21:00.60" personId="{5657547C-2568-4227-A480-D0231C5ED3C2}" id="{6C26D80A-6638-47C7-A628-57DF8E131402}">
    <text xml:space="preserve">Escala definida para el seguimiento al cumplimiento del plan de acción institucional – PAI
0% - 39% Crítico
40% - 59% Bajo
60% - 79% Moderado
80% - 99% Satisfactorio
100% Óptimo
</text>
  </threadedComment>
  <threadedComment ref="AI8" dT="2024-11-06T13:52:28.07" personId="{5657547C-2568-4227-A480-D0231C5ED3C2}" id="{C2367FC7-8990-40CE-8DDF-5A5E7F1F25FD}">
    <text xml:space="preserve">Registro de evidencias por mes, utilizar el mismo enlace para la totalidad de las evidencias </text>
  </threadedComment>
  <threadedComment ref="AO8" dT="2024-11-06T13:52:28.07" personId="{5657547C-2568-4227-A480-D0231C5ED3C2}" id="{EC6B4102-423A-4881-A584-937548C2A5B5}">
    <text xml:space="preserve">Registro de evidencias por mes, utilizar el mismo enlace para la totalidad de las evidencias </text>
  </threadedComment>
  <threadedComment ref="AU8" dT="2024-11-06T13:52:28.07" personId="{5657547C-2568-4227-A480-D0231C5ED3C2}" id="{587E1EB6-D79C-4C3D-ACEC-871EC430D615}">
    <text xml:space="preserve">Registro de evidencias por mes, utilizar el mismo enlace para la totalidad de las evidencias </text>
  </threadedComment>
  <threadedComment ref="BA8" dT="2024-11-06T13:52:28.07" personId="{5657547C-2568-4227-A480-D0231C5ED3C2}" id="{C5261D7A-1026-4F84-8BC8-4800E8A7EDF2}">
    <text xml:space="preserve">Registro de evidencias por mes, utilizar el mismo enlace para la totalidad de las evidencias </text>
  </threadedComment>
  <threadedComment ref="BG8" dT="2024-11-06T13:52:28.07" personId="{5657547C-2568-4227-A480-D0231C5ED3C2}" id="{E563CDAC-A728-4705-84BD-F6229AEC4DBA}">
    <text xml:space="preserve">Registro de evidencias por mes, utilizar el mismo enlace para la totalidad de las evidencias </text>
  </threadedComment>
  <threadedComment ref="BM8" dT="2024-11-06T13:52:28.07" personId="{5657547C-2568-4227-A480-D0231C5ED3C2}" id="{6D90B8B8-08F4-4533-BF0D-98D14CD68ABF}">
    <text xml:space="preserve">Registro de evidencias por mes, utilizar el mismo enlace para la totalidad de las evidencias </text>
  </threadedComment>
  <threadedComment ref="BS8" dT="2024-11-06T13:52:28.07" personId="{5657547C-2568-4227-A480-D0231C5ED3C2}" id="{4C52D0A1-4EDC-42B5-92BB-625F2630F9AB}">
    <text xml:space="preserve">Registro de evidencias por mes, utilizar el mismo enlace para la totalidad de las evidencias </text>
  </threadedComment>
  <threadedComment ref="BY8" dT="2024-11-06T13:52:28.07" personId="{5657547C-2568-4227-A480-D0231C5ED3C2}" id="{E74E27A1-80A5-48B9-9F9E-964C6EA56C7A}">
    <text xml:space="preserve">Registro de evidencias por mes, utilizar el mismo enlace para la totalidad de las evidencias </text>
  </threadedComment>
  <threadedComment ref="CE8" dT="2024-11-06T13:52:28.07" personId="{5657547C-2568-4227-A480-D0231C5ED3C2}" id="{F532C272-C8B2-48B2-85B6-A6A6C39DDDE4}">
    <text xml:space="preserve">Registro de evidencias por mes, utilizar el mismo enlace para la totalidad de las evidencias </text>
  </threadedComment>
  <threadedComment ref="CK8" dT="2024-11-06T13:52:28.07" personId="{5657547C-2568-4227-A480-D0231C5ED3C2}" id="{D2BE8853-26C8-4541-A123-CF0EAC3AB283}">
    <text xml:space="preserve">Registro de evidencias por mes, utilizar el mismo enlace para la totalidad de las evidencias </text>
  </threadedComment>
  <threadedComment ref="CQ8" dT="2024-11-06T13:52:28.07" personId="{5657547C-2568-4227-A480-D0231C5ED3C2}" id="{0482F460-0CCA-4358-8F0A-8B7732734A94}">
    <text xml:space="preserve">Registro de evidencias por mes, utilizar el mismo enlace para la totalidad de las evidencias </text>
  </threadedComment>
  <threadedComment ref="CW8" dT="2024-11-06T13:52:28.07" personId="{5657547C-2568-4227-A480-D0231C5ED3C2}" id="{0CC9312C-EE83-441A-A458-8D113DB549FD}">
    <text xml:space="preserve">Registro de evidencias por mes, utilizar el mismo enlace para la totalidad de las evidencias </text>
  </threadedComment>
</ThreadedComments>
</file>

<file path=xl/threadedComments/threadedComment8.xml><?xml version="1.0" encoding="utf-8"?>
<ThreadedComments xmlns="http://schemas.microsoft.com/office/spreadsheetml/2018/threadedcomments" xmlns:x="http://schemas.openxmlformats.org/spreadsheetml/2006/main">
  <threadedComment ref="M6" dT="2024-11-07T21:10:36.56" personId="{5657547C-2568-4227-A480-D0231C5ED3C2}" id="{450E4EF7-F1C7-4809-9849-A3C130A2283D}">
    <text xml:space="preserve">Relacionar la cantidad ( Frecuencias) de actividades por mes </text>
  </threadedComment>
  <threadedComment ref="CZ6" dT="2024-11-18T17:21:00.60" personId="{5657547C-2568-4227-A480-D0231C5ED3C2}" id="{40ADD644-DE26-415D-B082-E91B7C861E24}">
    <text xml:space="preserve">Escala definida para el seguimiento al cumplimiento del plan de acción institucional – PAI
0% - 39% Crítico
40% - 59% Bajo
60% - 79% Moderado
80% - 99% Satisfactorio
100% Óptimo
</text>
  </threadedComment>
  <threadedComment ref="AI8" dT="2024-11-06T13:52:28.07" personId="{5657547C-2568-4227-A480-D0231C5ED3C2}" id="{0A6A0F3F-151A-481D-B096-C37DA4422D4F}">
    <text xml:space="preserve">Registro de evidencias por mes, utilizar el mismo enlace para la totalidad de las evidencias </text>
  </threadedComment>
  <threadedComment ref="AO8" dT="2024-11-06T13:52:28.07" personId="{5657547C-2568-4227-A480-D0231C5ED3C2}" id="{A5F70B3D-994E-41EE-9C5F-287B6126D413}">
    <text xml:space="preserve">Registro de evidencias por mes, utilizar el mismo enlace para la totalidad de las evidencias </text>
  </threadedComment>
  <threadedComment ref="AU8" dT="2024-11-06T13:52:28.07" personId="{5657547C-2568-4227-A480-D0231C5ED3C2}" id="{1F84DE31-08A0-47F2-AFA9-2DA726AB5101}">
    <text xml:space="preserve">Registro de evidencias por mes, utilizar el mismo enlace para la totalidad de las evidencias </text>
  </threadedComment>
  <threadedComment ref="BA8" dT="2024-11-06T13:52:28.07" personId="{5657547C-2568-4227-A480-D0231C5ED3C2}" id="{78D31DAE-FC33-47A9-8DCD-A1F507888EF1}">
    <text xml:space="preserve">Registro de evidencias por mes, utilizar el mismo enlace para la totalidad de las evidencias </text>
  </threadedComment>
  <threadedComment ref="BG8" dT="2024-11-06T13:52:28.07" personId="{5657547C-2568-4227-A480-D0231C5ED3C2}" id="{8933C343-DE66-4865-BB97-114D384CAA28}">
    <text xml:space="preserve">Registro de evidencias por mes, utilizar el mismo enlace para la totalidad de las evidencias </text>
  </threadedComment>
  <threadedComment ref="BM8" dT="2024-11-06T13:52:28.07" personId="{5657547C-2568-4227-A480-D0231C5ED3C2}" id="{493C546F-B429-4E06-BE61-4DF9D41A73D9}">
    <text xml:space="preserve">Registro de evidencias por mes, utilizar el mismo enlace para la totalidad de las evidencias </text>
  </threadedComment>
  <threadedComment ref="BS8" dT="2024-11-06T13:52:28.07" personId="{5657547C-2568-4227-A480-D0231C5ED3C2}" id="{EAE71455-38D3-4EF5-BF2D-BEF2EF8A326A}">
    <text xml:space="preserve">Registro de evidencias por mes, utilizar el mismo enlace para la totalidad de las evidencias </text>
  </threadedComment>
  <threadedComment ref="BY8" dT="2024-11-06T13:52:28.07" personId="{5657547C-2568-4227-A480-D0231C5ED3C2}" id="{CC26E68A-516B-4791-A3CB-3D8FA342EA35}">
    <text xml:space="preserve">Registro de evidencias por mes, utilizar el mismo enlace para la totalidad de las evidencias </text>
  </threadedComment>
  <threadedComment ref="CE8" dT="2024-11-06T13:52:28.07" personId="{5657547C-2568-4227-A480-D0231C5ED3C2}" id="{FDDB5C55-2A89-4322-A2FD-A21F41CF417B}">
    <text xml:space="preserve">Registro de evidencias por mes, utilizar el mismo enlace para la totalidad de las evidencias </text>
  </threadedComment>
  <threadedComment ref="CK8" dT="2024-11-06T13:52:28.07" personId="{5657547C-2568-4227-A480-D0231C5ED3C2}" id="{E8E41D78-099C-4C03-8005-117FF0685E23}">
    <text xml:space="preserve">Registro de evidencias por mes, utilizar el mismo enlace para la totalidad de las evidencias </text>
  </threadedComment>
  <threadedComment ref="CQ8" dT="2024-11-06T13:52:28.07" personId="{5657547C-2568-4227-A480-D0231C5ED3C2}" id="{395D1C25-B523-432A-B58F-1D664076899F}">
    <text xml:space="preserve">Registro de evidencias por mes, utilizar el mismo enlace para la totalidad de las evidencias </text>
  </threadedComment>
  <threadedComment ref="CW8" dT="2024-11-06T13:52:28.07" personId="{5657547C-2568-4227-A480-D0231C5ED3C2}" id="{F0CE604E-FD12-4F4C-8992-ADDF3116836B}">
    <text xml:space="preserve">Registro de evidencias por mes, utilizar el mismo enlace para la totalidad de las evidencias </text>
  </threadedComment>
</ThreadedComments>
</file>

<file path=xl/threadedComments/threadedComment9.xml><?xml version="1.0" encoding="utf-8"?>
<ThreadedComments xmlns="http://schemas.microsoft.com/office/spreadsheetml/2018/threadedcomments" xmlns:x="http://schemas.openxmlformats.org/spreadsheetml/2006/main">
  <threadedComment ref="F5" dT="2024-12-13T15:36:00.69" personId="{F7C5CF5D-62F4-4BB3-90C0-D8BB0A54AAA5}" id="{AEF6C01E-C821-4C6A-90E8-210DAEC54362}">
    <text xml:space="preserve">Desde la SAL se solicita a la OAC la publicación del documento. Teniendo  en cuenta lo anterior, ¿la SAL puede quedar como responsable? </text>
  </threadedComment>
  <threadedComment ref="F5" dT="2024-12-13T16:28:32.42" personId="{C666303E-358E-4A2B-8E51-B32C6D85E0FE}" id="{3EDDD0AE-98BB-4463-8E0A-E7D069197611}" parentId="{AEF6C01E-C821-4C6A-90E8-210DAEC54362}">
    <text>Si, ya que SAL genera el documento para publicación.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microsoft.com/office/2017/10/relationships/threadedComment" Target="../threadedComments/threadedComment6.xml"/><Relationship Id="rId5" Type="http://schemas.openxmlformats.org/officeDocument/2006/relationships/comments" Target="../comments7.xml"/><Relationship Id="rId4" Type="http://schemas.openxmlformats.org/officeDocument/2006/relationships/vmlDrawing" Target="../drawings/vmlDrawing15.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microsoft.com/office/2017/10/relationships/threadedComment" Target="../threadedComments/threadedComment7.xml"/><Relationship Id="rId5" Type="http://schemas.openxmlformats.org/officeDocument/2006/relationships/comments" Target="../comments8.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microsoft.com/office/2017/10/relationships/threadedComment" Target="../threadedComments/threadedComment8.xml"/><Relationship Id="rId5" Type="http://schemas.openxmlformats.org/officeDocument/2006/relationships/comments" Target="../comments9.xml"/><Relationship Id="rId4" Type="http://schemas.openxmlformats.org/officeDocument/2006/relationships/vmlDrawing" Target="../drawings/vmlDrawing19.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13.bin"/><Relationship Id="rId5" Type="http://schemas.microsoft.com/office/2017/10/relationships/threadedComment" Target="../threadedComments/threadedComment9.xml"/><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microsoft.com/office/2017/10/relationships/threadedComment" Target="../threadedComments/threadedComment10.xml"/><Relationship Id="rId5" Type="http://schemas.openxmlformats.org/officeDocument/2006/relationships/comments" Target="../comments11.xml"/><Relationship Id="rId4" Type="http://schemas.openxmlformats.org/officeDocument/2006/relationships/vmlDrawing" Target="../drawings/vmlDrawing23.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microsoft.com/office/2017/10/relationships/threadedComment" Target="../threadedComments/threadedComment11.xml"/><Relationship Id="rId5" Type="http://schemas.openxmlformats.org/officeDocument/2006/relationships/comments" Target="../comments12.xml"/><Relationship Id="rId4" Type="http://schemas.openxmlformats.org/officeDocument/2006/relationships/vmlDrawing" Target="../drawings/vmlDrawing2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microsoft.com/office/2017/10/relationships/threadedComment" Target="../threadedComments/threadedComment12.xml"/><Relationship Id="rId5" Type="http://schemas.openxmlformats.org/officeDocument/2006/relationships/comments" Target="../comments13.xml"/><Relationship Id="rId4" Type="http://schemas.openxmlformats.org/officeDocument/2006/relationships/vmlDrawing" Target="../drawings/vmlDrawing27.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microsoft.com/office/2017/10/relationships/threadedComment" Target="../threadedComments/threadedComment13.xml"/><Relationship Id="rId5" Type="http://schemas.openxmlformats.org/officeDocument/2006/relationships/comments" Target="../comments14.xml"/><Relationship Id="rId4" Type="http://schemas.openxmlformats.org/officeDocument/2006/relationships/vmlDrawing" Target="../drawings/vmlDrawing29.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microsoft.com/office/2017/10/relationships/threadedComment" Target="../threadedComments/threadedComment14.xml"/><Relationship Id="rId5" Type="http://schemas.openxmlformats.org/officeDocument/2006/relationships/comments" Target="../comments15.xml"/><Relationship Id="rId4" Type="http://schemas.openxmlformats.org/officeDocument/2006/relationships/vmlDrawing" Target="../drawings/vmlDrawing31.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microsoft.com/office/2017/10/relationships/threadedComment" Target="../threadedComments/threadedComment15.xml"/><Relationship Id="rId5" Type="http://schemas.openxmlformats.org/officeDocument/2006/relationships/comments" Target="../comments16.xml"/><Relationship Id="rId4" Type="http://schemas.openxmlformats.org/officeDocument/2006/relationships/vmlDrawing" Target="../drawings/vmlDrawing33.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externalLinkPath" Target="/personal/david_ospina_uaesp_gov_co/Documents/OAP/PAI/Propuesta%20formulaci&#243;n%20PAI%20Vr%201.xlsx"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microsoft.com/office/2017/10/relationships/threadedComment" Target="../threadedComments/threadedComment16.xml"/><Relationship Id="rId5" Type="http://schemas.openxmlformats.org/officeDocument/2006/relationships/comments" Target="../comments17.xml"/><Relationship Id="rId4" Type="http://schemas.openxmlformats.org/officeDocument/2006/relationships/vmlDrawing" Target="../drawings/vmlDrawing35.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microsoft.com/office/2017/10/relationships/threadedComment" Target="../threadedComments/threadedComment17.xml"/><Relationship Id="rId5" Type="http://schemas.openxmlformats.org/officeDocument/2006/relationships/comments" Target="../comments18.xml"/><Relationship Id="rId4" Type="http://schemas.openxmlformats.org/officeDocument/2006/relationships/vmlDrawing" Target="../drawings/vmlDrawing37.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microsoft.com/office/2017/10/relationships/threadedComment" Target="../threadedComments/threadedComment18.xml"/><Relationship Id="rId5" Type="http://schemas.openxmlformats.org/officeDocument/2006/relationships/comments" Target="../comments19.xml"/><Relationship Id="rId4" Type="http://schemas.openxmlformats.org/officeDocument/2006/relationships/vmlDrawing" Target="../drawings/vmlDrawing39.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microsoft.com/office/2017/10/relationships/threadedComment" Target="../threadedComments/threadedComment19.xml"/><Relationship Id="rId5" Type="http://schemas.openxmlformats.org/officeDocument/2006/relationships/comments" Target="../comments20.xml"/><Relationship Id="rId4" Type="http://schemas.openxmlformats.org/officeDocument/2006/relationships/vmlDrawing" Target="../drawings/vmlDrawing4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2.xml"/><Relationship Id="rId5" Type="http://schemas.openxmlformats.org/officeDocument/2006/relationships/comments" Target="../comments3.xml"/><Relationship Id="rId4" Type="http://schemas.openxmlformats.org/officeDocument/2006/relationships/vmlDrawing" Target="../drawings/vmlDrawing7.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microsoft.com/office/2017/10/relationships/threadedComment" Target="../threadedComments/threadedComment3.xml"/><Relationship Id="rId5" Type="http://schemas.openxmlformats.org/officeDocument/2006/relationships/comments" Target="../comments4.xml"/><Relationship Id="rId4" Type="http://schemas.openxmlformats.org/officeDocument/2006/relationships/vmlDrawing" Target="../drawings/vmlDrawing9.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microsoft.com/office/2017/10/relationships/threadedComment" Target="../threadedComments/threadedComment4.xml"/><Relationship Id="rId5" Type="http://schemas.openxmlformats.org/officeDocument/2006/relationships/comments" Target="../comments5.xml"/><Relationship Id="rId4" Type="http://schemas.openxmlformats.org/officeDocument/2006/relationships/vmlDrawing" Target="../drawings/vmlDrawing11.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microsoft.com/office/2017/10/relationships/threadedComment" Target="../threadedComments/threadedComment5.xml"/><Relationship Id="rId5" Type="http://schemas.openxmlformats.org/officeDocument/2006/relationships/comments" Target="../comments6.xml"/><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6F77-7E5C-4790-89B0-050FD6B002F5}">
  <sheetPr codeName="Hoja1"/>
  <dimension ref="D6"/>
  <sheetViews>
    <sheetView showGridLines="0" showRowColHeaders="0" topLeftCell="A7" zoomScale="70" zoomScaleNormal="70" zoomScaleSheetLayoutView="83" zoomScalePageLayoutView="70" workbookViewId="0"/>
  </sheetViews>
  <sheetFormatPr baseColWidth="10" defaultColWidth="9.1796875" defaultRowHeight="15.5"/>
  <cols>
    <col min="1" max="2" width="3.81640625" style="79" customWidth="1"/>
    <col min="3" max="16384" width="9.1796875" style="79"/>
  </cols>
  <sheetData>
    <row r="6" spans="4:4">
      <c r="D6"/>
    </row>
  </sheetData>
  <sheetProtection algorithmName="SHA-512" hashValue="SrZ/53RYUgQWHOQHW5y9sQnd2Io49tyvsnFpTVBF07iQ3FbLKUjhZo52muXTwb5tTgz4ih6KE5gd0dbi9hTc3Q==" saltValue="SZSAJeh4oJSjOK9WfyEzQw==" spinCount="100000" sheet="1" objects="1" scenarios="1"/>
  <pageMargins left="0.31496062992125984" right="0.70866141732283472" top="0.62992125984251968" bottom="0.74803149606299213" header="0.31496062992125984" footer="0.31496062992125984"/>
  <pageSetup paperSize="9" scale="33" orientation="portrait" horizontalDpi="1200" verticalDpi="1200" r:id="rId1"/>
  <headerFooter>
    <oddHeader>&amp;L&amp;G
&amp;C&amp;"Arial"&amp;8&amp;K000000 INTERNAL&amp;1#_x000D_&amp;"Calibri"&amp;11&amp;K000000&amp;"Arial,Negrita"&amp;12PLAN DE ACCION INSTITUCIONAL</oddHeader>
    <oddFooter>&amp;L&amp;G&amp;C&amp;N
IPB-A-1&amp;RDES-FM-05
V9</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FEEFD-7668-4A2F-88CB-DDB103F89AD6}">
  <sheetPr>
    <tabColor theme="4"/>
  </sheetPr>
  <dimension ref="A1:DN90"/>
  <sheetViews>
    <sheetView topLeftCell="B4" zoomScale="70" zoomScaleNormal="70" zoomScaleSheetLayoutView="90" zoomScalePageLayoutView="60" workbookViewId="0">
      <selection activeCell="H40" sqref="H40"/>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23" style="55" customWidth="1"/>
    <col min="6" max="6" width="21" style="55" customWidth="1"/>
    <col min="7" max="7" width="20.1796875" style="55" customWidth="1"/>
    <col min="8" max="8" width="19.7265625" style="55" customWidth="1"/>
    <col min="9" max="10" width="25.81640625" style="55" customWidth="1"/>
    <col min="11" max="22" width="12.54296875" style="55" customWidth="1"/>
    <col min="23" max="23" width="14.54296875" style="55" customWidth="1"/>
    <col min="24" max="24" width="12.54296875" style="55" customWidth="1"/>
    <col min="25" max="25" width="16.81640625" style="55" customWidth="1"/>
    <col min="26" max="26" width="21.54296875" style="55" customWidth="1"/>
    <col min="27" max="27" width="25.81640625" style="55" customWidth="1"/>
    <col min="28" max="28" width="16.7265625" style="55" customWidth="1"/>
    <col min="29" max="29" width="23" style="55" customWidth="1"/>
    <col min="30" max="30" width="17.453125" style="55" customWidth="1"/>
    <col min="31" max="31" width="25" style="55" customWidth="1"/>
    <col min="32" max="33" width="12.54296875" style="55" customWidth="1"/>
    <col min="34" max="34" width="19.7265625" style="55" customWidth="1"/>
    <col min="35" max="35" width="20.26953125" style="55" customWidth="1"/>
    <col min="36" max="36" width="18.1796875" style="55" customWidth="1"/>
    <col min="37" max="37" width="21" style="55" customWidth="1"/>
    <col min="38" max="39" width="12.54296875" style="55" customWidth="1"/>
    <col min="40" max="40" width="19.7265625" style="55" customWidth="1"/>
    <col min="41" max="41" width="20.26953125" style="55" customWidth="1"/>
    <col min="42" max="42" width="18.81640625" style="79" customWidth="1"/>
    <col min="43" max="43" width="22.1796875" style="79" customWidth="1"/>
    <col min="44" max="45" width="12.54296875" style="79" customWidth="1"/>
    <col min="46" max="46" width="19.7265625" style="79" customWidth="1"/>
    <col min="47" max="47" width="20.26953125" style="55" customWidth="1"/>
    <col min="48" max="48" width="17.26953125" style="79" customWidth="1"/>
    <col min="49" max="49" width="21.7265625" style="79" customWidth="1"/>
    <col min="50" max="51" width="12.54296875" style="79" customWidth="1"/>
    <col min="52" max="52" width="19.54296875" style="79" customWidth="1"/>
    <col min="53" max="53" width="20.26953125" style="55" customWidth="1"/>
    <col min="54" max="54" width="18.26953125" style="79" customWidth="1"/>
    <col min="55" max="55" width="23.54296875" style="79" customWidth="1"/>
    <col min="56" max="57" width="12.54296875" style="79" customWidth="1"/>
    <col min="58" max="58" width="20.7265625" style="79" customWidth="1"/>
    <col min="59" max="59" width="20.26953125" style="55" customWidth="1"/>
    <col min="60" max="60" width="16.7265625" style="55" customWidth="1"/>
    <col min="61" max="61" width="17" style="55" customWidth="1"/>
    <col min="62" max="63" width="12.54296875" style="55" customWidth="1"/>
    <col min="64" max="64" width="16.81640625" style="55" customWidth="1"/>
    <col min="65" max="65" width="20.26953125" style="55" customWidth="1"/>
    <col min="66" max="66" width="15.81640625" style="55" customWidth="1"/>
    <col min="67" max="67" width="21.453125" style="55" customWidth="1"/>
    <col min="68" max="69" width="12.54296875" style="55" customWidth="1"/>
    <col min="70" max="70" width="17.453125" style="55" customWidth="1"/>
    <col min="71" max="71" width="20.26953125" style="55" customWidth="1"/>
    <col min="72" max="72" width="15.54296875" style="55" customWidth="1"/>
    <col min="73" max="73" width="21" style="55" customWidth="1"/>
    <col min="74" max="75" width="12.54296875" style="55" customWidth="1"/>
    <col min="76" max="76" width="18.54296875" style="55" customWidth="1"/>
    <col min="77" max="77" width="20.26953125" style="55" customWidth="1"/>
    <col min="78" max="78" width="15.453125" style="55" customWidth="1"/>
    <col min="79" max="79" width="18.7265625" style="55" customWidth="1"/>
    <col min="80" max="81" width="12.54296875" style="55" customWidth="1"/>
    <col min="82" max="82" width="17" style="55" customWidth="1"/>
    <col min="83" max="83" width="20.26953125" style="55" customWidth="1"/>
    <col min="84" max="84" width="14.81640625" style="55" customWidth="1"/>
    <col min="85" max="85" width="18.54296875" style="55" customWidth="1"/>
    <col min="86" max="87" width="12.54296875" style="55" customWidth="1"/>
    <col min="88" max="88" width="17.81640625" style="55" customWidth="1"/>
    <col min="89" max="89" width="20.26953125" style="55" customWidth="1"/>
    <col min="90" max="90" width="15" style="55" customWidth="1"/>
    <col min="91" max="91" width="18.54296875" style="55" customWidth="1"/>
    <col min="92" max="93" width="18.26953125" style="55" customWidth="1"/>
    <col min="94" max="94" width="23.1796875" style="55" customWidth="1"/>
    <col min="95" max="95" width="20.26953125" style="55" customWidth="1"/>
    <col min="96" max="96" width="16" style="55" customWidth="1"/>
    <col min="97" max="97" width="27.81640625" style="55" customWidth="1"/>
    <col min="98" max="98" width="29" style="55" customWidth="1"/>
    <col min="99" max="99" width="26.7265625" style="55" customWidth="1"/>
    <col min="100" max="101" width="20.26953125" style="55" customWidth="1"/>
    <col min="102" max="102" width="17.26953125" style="55" customWidth="1"/>
    <col min="103" max="104" width="21.26953125" style="55" customWidth="1"/>
    <col min="105" max="105" width="19.1796875" style="55" customWidth="1"/>
    <col min="106" max="106" width="18.81640625" style="55" customWidth="1"/>
    <col min="107" max="107" width="18.1796875" style="55" customWidth="1"/>
    <col min="108" max="108" width="17.54296875" style="55" customWidth="1"/>
    <col min="109" max="109" width="17.1796875" style="55" customWidth="1"/>
    <col min="110" max="110" width="22" style="55" customWidth="1"/>
    <col min="111" max="113" width="18.1796875" style="55" customWidth="1"/>
    <col min="114" max="114" width="20.81640625" style="55" customWidth="1"/>
    <col min="115" max="115" width="17.54296875" style="55" customWidth="1"/>
    <col min="116" max="116" width="18.453125" style="55" customWidth="1"/>
    <col min="117" max="117" width="18" style="55" customWidth="1"/>
    <col min="118" max="118" width="29.81640625" style="55" customWidth="1"/>
    <col min="119" max="16384" width="11.453125" style="55"/>
  </cols>
  <sheetData>
    <row r="1" spans="1:118" ht="69.75" customHeight="1">
      <c r="A1" s="79"/>
      <c r="B1" s="524" t="s">
        <v>368</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80"/>
      <c r="AI1" s="79"/>
      <c r="AJ1" s="525"/>
      <c r="AK1" s="525"/>
      <c r="AL1" s="525"/>
      <c r="AM1" s="525"/>
      <c r="AN1" s="80"/>
      <c r="AO1" s="79"/>
      <c r="AU1" s="79"/>
      <c r="BA1" s="79"/>
      <c r="BG1" s="79"/>
      <c r="BH1" s="524"/>
      <c r="BI1" s="524"/>
      <c r="BJ1" s="524"/>
      <c r="BK1" s="524"/>
      <c r="BL1" s="524"/>
      <c r="BM1" s="524"/>
      <c r="BN1" s="524"/>
      <c r="BO1" s="524"/>
      <c r="BP1" s="524"/>
      <c r="BQ1" s="524"/>
      <c r="BR1" s="524"/>
      <c r="BS1" s="524"/>
      <c r="BT1" s="524"/>
      <c r="BU1" s="524"/>
      <c r="BV1" s="524"/>
      <c r="BW1" s="524"/>
      <c r="BX1" s="524"/>
      <c r="BY1" s="524"/>
      <c r="BZ1" s="524"/>
      <c r="CA1" s="524"/>
      <c r="CB1" s="524"/>
      <c r="CC1" s="80"/>
      <c r="CD1" s="525"/>
      <c r="CE1" s="525"/>
      <c r="CF1" s="525"/>
      <c r="CG1" s="525"/>
      <c r="CH1" s="525"/>
      <c r="CI1" s="80"/>
      <c r="CJ1" s="524"/>
      <c r="CK1" s="524"/>
      <c r="CL1" s="524"/>
      <c r="CM1" s="524"/>
      <c r="CN1" s="524"/>
      <c r="CO1" s="524"/>
    </row>
    <row r="2" spans="1:118"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J2" s="79"/>
      <c r="AK2" s="79"/>
      <c r="AL2" s="79"/>
      <c r="AM2" s="79"/>
      <c r="AN2" s="79"/>
      <c r="BH2" s="79"/>
      <c r="BI2" s="79"/>
      <c r="BJ2" s="79"/>
      <c r="BK2" s="79"/>
      <c r="BL2" s="79"/>
      <c r="BN2" s="79"/>
      <c r="BO2" s="79"/>
      <c r="BP2" s="79"/>
      <c r="BQ2" s="79"/>
      <c r="BR2" s="79"/>
      <c r="BT2" s="79"/>
      <c r="BU2" s="79"/>
      <c r="BV2" s="79"/>
      <c r="BW2" s="79"/>
      <c r="BX2" s="79"/>
      <c r="BZ2" s="79"/>
      <c r="CA2" s="79"/>
      <c r="CB2" s="79"/>
      <c r="CC2" s="79"/>
      <c r="CD2" s="79"/>
      <c r="CF2" s="79"/>
      <c r="CG2" s="79"/>
      <c r="CH2" s="79"/>
      <c r="CI2" s="79"/>
      <c r="CJ2" s="79"/>
      <c r="CL2" s="79"/>
      <c r="CM2" s="79"/>
      <c r="CN2" s="79"/>
      <c r="CO2" s="79"/>
    </row>
    <row r="3" spans="1:118"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8"/>
      <c r="AH3" s="529"/>
      <c r="AI3" s="529"/>
      <c r="AJ3" s="529"/>
      <c r="AK3" s="529"/>
      <c r="AL3" s="529"/>
      <c r="AM3" s="529"/>
      <c r="AN3" s="529"/>
      <c r="AO3" s="79"/>
      <c r="AU3" s="79"/>
      <c r="BA3" s="79"/>
      <c r="BG3" s="79"/>
      <c r="BH3" s="127"/>
      <c r="BI3" s="530"/>
      <c r="BJ3" s="530"/>
      <c r="BK3" s="530"/>
      <c r="BL3" s="530"/>
      <c r="BM3" s="530"/>
      <c r="BN3" s="530"/>
      <c r="BO3" s="530"/>
      <c r="BP3" s="530"/>
      <c r="BQ3" s="530"/>
      <c r="BR3" s="530"/>
      <c r="BS3" s="530"/>
      <c r="BT3" s="530"/>
      <c r="BU3" s="530"/>
      <c r="BV3" s="530"/>
      <c r="BW3" s="530"/>
      <c r="BX3" s="530"/>
      <c r="BY3" s="530"/>
      <c r="BZ3" s="530"/>
      <c r="CA3" s="530"/>
      <c r="CB3" s="530"/>
      <c r="CC3" s="529"/>
      <c r="CD3" s="529"/>
      <c r="CE3" s="529"/>
      <c r="CF3" s="529"/>
      <c r="CG3" s="529"/>
      <c r="CH3" s="529"/>
      <c r="CI3" s="529"/>
      <c r="CJ3" s="127"/>
      <c r="CL3" s="530"/>
      <c r="CM3" s="530"/>
      <c r="CN3" s="530"/>
      <c r="CO3" s="530"/>
    </row>
    <row r="4" spans="1:118"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79"/>
      <c r="AU4" s="79"/>
      <c r="BA4" s="79"/>
      <c r="BG4" s="79"/>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row>
    <row r="5" spans="1:118"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U5" s="79"/>
      <c r="BA5" s="79"/>
      <c r="BG5" s="79"/>
      <c r="BH5" s="524"/>
      <c r="BI5" s="524"/>
      <c r="BJ5" s="524"/>
      <c r="BK5" s="524"/>
      <c r="BL5" s="524"/>
      <c r="BM5" s="524"/>
      <c r="BN5" s="524"/>
      <c r="BO5" s="524"/>
      <c r="BP5" s="524"/>
      <c r="BQ5" s="524"/>
      <c r="BR5" s="524"/>
      <c r="BS5" s="524"/>
      <c r="BT5" s="524"/>
      <c r="BU5" s="524"/>
      <c r="BV5" s="524"/>
      <c r="BW5" s="524"/>
      <c r="BX5" s="524"/>
      <c r="BY5" s="524"/>
      <c r="BZ5" s="524"/>
      <c r="CA5" s="524"/>
      <c r="CB5" s="524"/>
      <c r="CC5" s="80"/>
      <c r="CD5" s="525"/>
      <c r="CE5" s="525"/>
      <c r="CF5" s="525"/>
      <c r="CG5" s="525"/>
      <c r="CH5" s="525"/>
      <c r="CI5" s="80"/>
      <c r="CJ5" s="524"/>
      <c r="CK5" s="524"/>
      <c r="CL5" s="524"/>
      <c r="CM5" s="524"/>
      <c r="CN5" s="524"/>
      <c r="CO5" s="524"/>
    </row>
    <row r="6" spans="1:118" ht="15" customHeight="1" thickBot="1">
      <c r="A6" s="82"/>
      <c r="B6" s="534" t="s">
        <v>292</v>
      </c>
      <c r="C6" s="534" t="s">
        <v>609</v>
      </c>
      <c r="D6" s="534" t="s">
        <v>294</v>
      </c>
      <c r="E6" s="534" t="s">
        <v>5</v>
      </c>
      <c r="F6" s="534" t="s">
        <v>838</v>
      </c>
      <c r="G6" s="534" t="s">
        <v>843</v>
      </c>
      <c r="H6" s="532" t="s">
        <v>295</v>
      </c>
      <c r="I6" s="532" t="s">
        <v>9</v>
      </c>
      <c r="J6" s="532" t="s">
        <v>366</v>
      </c>
      <c r="K6" s="533" t="s">
        <v>367</v>
      </c>
      <c r="L6" s="533"/>
      <c r="M6" s="535" t="s">
        <v>339</v>
      </c>
      <c r="N6" s="535"/>
      <c r="O6" s="535"/>
      <c r="P6" s="535"/>
      <c r="Q6" s="535"/>
      <c r="R6" s="535"/>
      <c r="S6" s="535"/>
      <c r="T6" s="535"/>
      <c r="U6" s="535"/>
      <c r="V6" s="535"/>
      <c r="W6" s="535"/>
      <c r="X6" s="535"/>
      <c r="Y6" s="535" t="s">
        <v>340</v>
      </c>
      <c r="Z6" s="533" t="s">
        <v>296</v>
      </c>
      <c r="AA6" s="533" t="s">
        <v>149</v>
      </c>
      <c r="AB6" s="533" t="s">
        <v>150</v>
      </c>
      <c r="AC6" s="533" t="s">
        <v>151</v>
      </c>
      <c r="AD6" s="533" t="s">
        <v>152</v>
      </c>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72"/>
      <c r="CZ6" s="576" t="s">
        <v>348</v>
      </c>
      <c r="DA6" s="553" t="s">
        <v>153</v>
      </c>
      <c r="DB6" s="555" t="s">
        <v>154</v>
      </c>
      <c r="DC6" s="556"/>
      <c r="DD6" s="556"/>
      <c r="DE6" s="556"/>
      <c r="DF6" s="556"/>
      <c r="DG6" s="556"/>
      <c r="DH6" s="556"/>
      <c r="DI6" s="556"/>
      <c r="DJ6" s="556"/>
      <c r="DK6" s="556"/>
      <c r="DL6" s="556"/>
      <c r="DM6" s="557"/>
      <c r="DN6" s="536" t="s">
        <v>155</v>
      </c>
    </row>
    <row r="7" spans="1:118" ht="15" customHeight="1">
      <c r="A7" s="82"/>
      <c r="B7" s="534"/>
      <c r="C7" s="534"/>
      <c r="D7" s="534"/>
      <c r="E7" s="534"/>
      <c r="F7" s="534"/>
      <c r="G7" s="534"/>
      <c r="H7" s="532"/>
      <c r="I7" s="532"/>
      <c r="J7" s="532"/>
      <c r="K7" s="533"/>
      <c r="L7" s="533"/>
      <c r="M7" s="535"/>
      <c r="N7" s="535"/>
      <c r="O7" s="535"/>
      <c r="P7" s="535"/>
      <c r="Q7" s="535"/>
      <c r="R7" s="535"/>
      <c r="S7" s="535"/>
      <c r="T7" s="535"/>
      <c r="U7" s="535"/>
      <c r="V7" s="535"/>
      <c r="W7" s="535"/>
      <c r="X7" s="535"/>
      <c r="Y7" s="535"/>
      <c r="Z7" s="533"/>
      <c r="AA7" s="533"/>
      <c r="AB7" s="533"/>
      <c r="AC7" s="533"/>
      <c r="AD7" s="533" t="s">
        <v>156</v>
      </c>
      <c r="AE7" s="533"/>
      <c r="AF7" s="533"/>
      <c r="AG7" s="533"/>
      <c r="AH7" s="533"/>
      <c r="AI7" s="533"/>
      <c r="AJ7" s="547" t="s">
        <v>157</v>
      </c>
      <c r="AK7" s="547"/>
      <c r="AL7" s="547"/>
      <c r="AM7" s="547"/>
      <c r="AN7" s="547"/>
      <c r="AO7" s="547"/>
      <c r="AP7" s="533" t="s">
        <v>158</v>
      </c>
      <c r="AQ7" s="533"/>
      <c r="AR7" s="533"/>
      <c r="AS7" s="533"/>
      <c r="AT7" s="533"/>
      <c r="AU7" s="533"/>
      <c r="AV7" s="547" t="s">
        <v>159</v>
      </c>
      <c r="AW7" s="547"/>
      <c r="AX7" s="547"/>
      <c r="AY7" s="547"/>
      <c r="AZ7" s="547"/>
      <c r="BA7" s="547"/>
      <c r="BB7" s="533" t="s">
        <v>160</v>
      </c>
      <c r="BC7" s="533"/>
      <c r="BD7" s="533"/>
      <c r="BE7" s="533"/>
      <c r="BF7" s="533"/>
      <c r="BG7" s="533"/>
      <c r="BH7" s="547" t="s">
        <v>161</v>
      </c>
      <c r="BI7" s="547"/>
      <c r="BJ7" s="547"/>
      <c r="BK7" s="547"/>
      <c r="BL7" s="547"/>
      <c r="BM7" s="547"/>
      <c r="BN7" s="533" t="s">
        <v>162</v>
      </c>
      <c r="BO7" s="533"/>
      <c r="BP7" s="533"/>
      <c r="BQ7" s="533"/>
      <c r="BR7" s="533"/>
      <c r="BS7" s="229"/>
      <c r="BT7" s="547" t="s">
        <v>163</v>
      </c>
      <c r="BU7" s="547"/>
      <c r="BV7" s="547"/>
      <c r="BW7" s="547"/>
      <c r="BX7" s="547"/>
      <c r="BY7" s="547"/>
      <c r="BZ7" s="533" t="s">
        <v>164</v>
      </c>
      <c r="CA7" s="533"/>
      <c r="CB7" s="533"/>
      <c r="CC7" s="533"/>
      <c r="CD7" s="533"/>
      <c r="CE7" s="533"/>
      <c r="CF7" s="547" t="s">
        <v>165</v>
      </c>
      <c r="CG7" s="547"/>
      <c r="CH7" s="547"/>
      <c r="CI7" s="547"/>
      <c r="CJ7" s="547"/>
      <c r="CK7" s="547"/>
      <c r="CL7" s="533" t="s">
        <v>166</v>
      </c>
      <c r="CM7" s="533"/>
      <c r="CN7" s="533"/>
      <c r="CO7" s="533"/>
      <c r="CP7" s="533"/>
      <c r="CQ7" s="533"/>
      <c r="CR7" s="547" t="s">
        <v>167</v>
      </c>
      <c r="CS7" s="547"/>
      <c r="CT7" s="547"/>
      <c r="CU7" s="547"/>
      <c r="CV7" s="547"/>
      <c r="CW7" s="192"/>
      <c r="CX7" s="533" t="s">
        <v>168</v>
      </c>
      <c r="CY7" s="574" t="s">
        <v>169</v>
      </c>
      <c r="CZ7" s="577"/>
      <c r="DA7" s="554"/>
      <c r="DB7" s="558" t="s">
        <v>156</v>
      </c>
      <c r="DC7" s="541" t="s">
        <v>157</v>
      </c>
      <c r="DD7" s="541" t="s">
        <v>158</v>
      </c>
      <c r="DE7" s="541" t="s">
        <v>159</v>
      </c>
      <c r="DF7" s="541" t="s">
        <v>160</v>
      </c>
      <c r="DG7" s="541" t="s">
        <v>161</v>
      </c>
      <c r="DH7" s="541" t="s">
        <v>162</v>
      </c>
      <c r="DI7" s="541" t="s">
        <v>163</v>
      </c>
      <c r="DJ7" s="541" t="s">
        <v>164</v>
      </c>
      <c r="DK7" s="541" t="s">
        <v>165</v>
      </c>
      <c r="DL7" s="541" t="s">
        <v>166</v>
      </c>
      <c r="DM7" s="543" t="s">
        <v>167</v>
      </c>
      <c r="DN7" s="537"/>
    </row>
    <row r="8" spans="1:118" ht="93.5" thickBot="1">
      <c r="A8" s="82"/>
      <c r="B8" s="534"/>
      <c r="C8" s="534"/>
      <c r="D8" s="534"/>
      <c r="E8" s="534"/>
      <c r="F8" s="534"/>
      <c r="G8" s="534"/>
      <c r="H8" s="532"/>
      <c r="I8" s="532"/>
      <c r="J8" s="532"/>
      <c r="K8" s="533"/>
      <c r="L8" s="533"/>
      <c r="M8" s="249" t="s">
        <v>328</v>
      </c>
      <c r="N8" s="249" t="s">
        <v>300</v>
      </c>
      <c r="O8" s="249" t="s">
        <v>329</v>
      </c>
      <c r="P8" s="249" t="s">
        <v>330</v>
      </c>
      <c r="Q8" s="249" t="s">
        <v>331</v>
      </c>
      <c r="R8" s="249" t="s">
        <v>332</v>
      </c>
      <c r="S8" s="249" t="s">
        <v>333</v>
      </c>
      <c r="T8" s="249" t="s">
        <v>334</v>
      </c>
      <c r="U8" s="249" t="s">
        <v>335</v>
      </c>
      <c r="V8" s="249" t="s">
        <v>336</v>
      </c>
      <c r="W8" s="249" t="s">
        <v>337</v>
      </c>
      <c r="X8" s="249" t="s">
        <v>338</v>
      </c>
      <c r="Y8" s="535"/>
      <c r="Z8" s="533"/>
      <c r="AA8" s="533"/>
      <c r="AB8" s="533"/>
      <c r="AC8" s="533"/>
      <c r="AD8" s="229" t="s">
        <v>170</v>
      </c>
      <c r="AE8" s="229" t="s">
        <v>171</v>
      </c>
      <c r="AF8" s="229" t="s">
        <v>172</v>
      </c>
      <c r="AG8" s="229" t="s">
        <v>173</v>
      </c>
      <c r="AH8" s="229" t="s">
        <v>297</v>
      </c>
      <c r="AI8" s="229" t="s">
        <v>327</v>
      </c>
      <c r="AJ8" s="192" t="s">
        <v>170</v>
      </c>
      <c r="AK8" s="192" t="s">
        <v>171</v>
      </c>
      <c r="AL8" s="192" t="s">
        <v>172</v>
      </c>
      <c r="AM8" s="192" t="s">
        <v>173</v>
      </c>
      <c r="AN8" s="192" t="s">
        <v>297</v>
      </c>
      <c r="AO8" s="192" t="s">
        <v>327</v>
      </c>
      <c r="AP8" s="229" t="s">
        <v>170</v>
      </c>
      <c r="AQ8" s="229" t="s">
        <v>171</v>
      </c>
      <c r="AR8" s="229" t="s">
        <v>172</v>
      </c>
      <c r="AS8" s="229" t="s">
        <v>173</v>
      </c>
      <c r="AT8" s="229" t="s">
        <v>297</v>
      </c>
      <c r="AU8" s="229" t="s">
        <v>327</v>
      </c>
      <c r="AV8" s="192" t="s">
        <v>170</v>
      </c>
      <c r="AW8" s="192" t="s">
        <v>171</v>
      </c>
      <c r="AX8" s="192" t="s">
        <v>172</v>
      </c>
      <c r="AY8" s="192" t="s">
        <v>173</v>
      </c>
      <c r="AZ8" s="192" t="s">
        <v>297</v>
      </c>
      <c r="BA8" s="192" t="s">
        <v>327</v>
      </c>
      <c r="BB8" s="229" t="s">
        <v>170</v>
      </c>
      <c r="BC8" s="229" t="s">
        <v>171</v>
      </c>
      <c r="BD8" s="229" t="s">
        <v>172</v>
      </c>
      <c r="BE8" s="229" t="s">
        <v>173</v>
      </c>
      <c r="BF8" s="229" t="s">
        <v>297</v>
      </c>
      <c r="BG8" s="229" t="s">
        <v>327</v>
      </c>
      <c r="BH8" s="192" t="s">
        <v>170</v>
      </c>
      <c r="BI8" s="192" t="s">
        <v>171</v>
      </c>
      <c r="BJ8" s="192" t="s">
        <v>172</v>
      </c>
      <c r="BK8" s="192" t="s">
        <v>173</v>
      </c>
      <c r="BL8" s="192" t="s">
        <v>297</v>
      </c>
      <c r="BM8" s="192" t="s">
        <v>327</v>
      </c>
      <c r="BN8" s="229" t="s">
        <v>170</v>
      </c>
      <c r="BO8" s="229" t="s">
        <v>171</v>
      </c>
      <c r="BP8" s="229" t="s">
        <v>172</v>
      </c>
      <c r="BQ8" s="229" t="s">
        <v>173</v>
      </c>
      <c r="BR8" s="229" t="s">
        <v>297</v>
      </c>
      <c r="BS8" s="229" t="s">
        <v>327</v>
      </c>
      <c r="BT8" s="192" t="s">
        <v>170</v>
      </c>
      <c r="BU8" s="250" t="s">
        <v>171</v>
      </c>
      <c r="BV8" s="192" t="s">
        <v>172</v>
      </c>
      <c r="BW8" s="192" t="s">
        <v>173</v>
      </c>
      <c r="BX8" s="192" t="s">
        <v>297</v>
      </c>
      <c r="BY8" s="192" t="s">
        <v>327</v>
      </c>
      <c r="BZ8" s="229" t="s">
        <v>170</v>
      </c>
      <c r="CA8" s="229" t="s">
        <v>171</v>
      </c>
      <c r="CB8" s="229" t="s">
        <v>172</v>
      </c>
      <c r="CC8" s="251" t="s">
        <v>173</v>
      </c>
      <c r="CD8" s="229" t="s">
        <v>297</v>
      </c>
      <c r="CE8" s="229" t="s">
        <v>327</v>
      </c>
      <c r="CF8" s="192" t="s">
        <v>170</v>
      </c>
      <c r="CG8" s="192" t="s">
        <v>171</v>
      </c>
      <c r="CH8" s="192" t="s">
        <v>172</v>
      </c>
      <c r="CI8" s="192" t="s">
        <v>173</v>
      </c>
      <c r="CJ8" s="192" t="s">
        <v>297</v>
      </c>
      <c r="CK8" s="192" t="s">
        <v>327</v>
      </c>
      <c r="CL8" s="229" t="s">
        <v>170</v>
      </c>
      <c r="CM8" s="229" t="s">
        <v>171</v>
      </c>
      <c r="CN8" s="229" t="s">
        <v>172</v>
      </c>
      <c r="CO8" s="229" t="s">
        <v>173</v>
      </c>
      <c r="CP8" s="229" t="s">
        <v>297</v>
      </c>
      <c r="CQ8" s="229" t="s">
        <v>327</v>
      </c>
      <c r="CR8" s="192" t="s">
        <v>170</v>
      </c>
      <c r="CS8" s="192" t="s">
        <v>171</v>
      </c>
      <c r="CT8" s="192" t="s">
        <v>172</v>
      </c>
      <c r="CU8" s="192" t="s">
        <v>173</v>
      </c>
      <c r="CV8" s="229" t="s">
        <v>297</v>
      </c>
      <c r="CW8" s="229" t="s">
        <v>327</v>
      </c>
      <c r="CX8" s="533"/>
      <c r="CY8" s="575"/>
      <c r="CZ8" s="578"/>
      <c r="DA8" s="554"/>
      <c r="DB8" s="559"/>
      <c r="DC8" s="542"/>
      <c r="DD8" s="542"/>
      <c r="DE8" s="542"/>
      <c r="DF8" s="532"/>
      <c r="DG8" s="542"/>
      <c r="DH8" s="542"/>
      <c r="DI8" s="542"/>
      <c r="DJ8" s="542"/>
      <c r="DK8" s="542"/>
      <c r="DL8" s="542"/>
      <c r="DM8" s="544"/>
      <c r="DN8" s="562"/>
    </row>
    <row r="9" spans="1:118" ht="108.75" customHeight="1" thickBot="1">
      <c r="A9" s="82"/>
      <c r="B9" s="70" t="s">
        <v>192</v>
      </c>
      <c r="C9" s="70" t="s">
        <v>195</v>
      </c>
      <c r="D9" s="70" t="s">
        <v>200</v>
      </c>
      <c r="E9" s="70" t="s">
        <v>326</v>
      </c>
      <c r="F9" s="70" t="s">
        <v>207</v>
      </c>
      <c r="G9" s="70" t="s">
        <v>224</v>
      </c>
      <c r="H9" s="70" t="s">
        <v>642</v>
      </c>
      <c r="I9" s="70" t="s">
        <v>224</v>
      </c>
      <c r="J9" s="70" t="s">
        <v>713</v>
      </c>
      <c r="K9" s="573" t="s">
        <v>714</v>
      </c>
      <c r="L9" s="573"/>
      <c r="M9" s="252">
        <v>0</v>
      </c>
      <c r="N9" s="252">
        <v>0</v>
      </c>
      <c r="O9" s="252">
        <v>0</v>
      </c>
      <c r="P9" s="252">
        <v>1</v>
      </c>
      <c r="Q9" s="252">
        <v>0</v>
      </c>
      <c r="R9" s="252">
        <v>0</v>
      </c>
      <c r="S9" s="252">
        <v>1</v>
      </c>
      <c r="T9" s="252">
        <v>0</v>
      </c>
      <c r="U9" s="252">
        <v>0</v>
      </c>
      <c r="V9" s="252">
        <v>0</v>
      </c>
      <c r="W9" s="252">
        <v>0</v>
      </c>
      <c r="X9" s="252">
        <v>0</v>
      </c>
      <c r="Y9" s="252" t="s">
        <v>715</v>
      </c>
      <c r="Z9" s="476">
        <v>0</v>
      </c>
      <c r="AA9" s="96" t="s">
        <v>708</v>
      </c>
      <c r="AB9" s="96" t="s">
        <v>716</v>
      </c>
      <c r="AC9" s="109">
        <v>1</v>
      </c>
      <c r="AD9" s="330">
        <f>+M9</f>
        <v>0</v>
      </c>
      <c r="AE9" s="331">
        <f>IFERROR(AD9/SUM($M9:$X9)*100,0)</f>
        <v>0</v>
      </c>
      <c r="AF9" s="330"/>
      <c r="AG9" s="331">
        <f>IFERROR(AF9/SUM($L9:$W9)*100,0)</f>
        <v>0</v>
      </c>
      <c r="AH9" s="330"/>
      <c r="AI9" s="332"/>
      <c r="AJ9" s="330">
        <f>+N9</f>
        <v>0</v>
      </c>
      <c r="AK9" s="331">
        <f>IFERROR(AJ9/SUM($M9:$X9)*100,0)</f>
        <v>0</v>
      </c>
      <c r="AL9" s="330"/>
      <c r="AM9" s="331">
        <f>IFERROR(AL9/SUM($L9:$W9)*100,0)</f>
        <v>0</v>
      </c>
      <c r="AN9" s="330"/>
      <c r="AO9" s="332"/>
      <c r="AP9" s="330">
        <f>+O9</f>
        <v>0</v>
      </c>
      <c r="AQ9" s="331">
        <f>IFERROR(AP9/SUM($M9:$X9)*100,0)</f>
        <v>0</v>
      </c>
      <c r="AR9" s="330"/>
      <c r="AS9" s="331">
        <f>IFERROR(AR9/SUM($L9:$W9)*100,0)</f>
        <v>0</v>
      </c>
      <c r="AT9" s="330"/>
      <c r="AU9" s="332"/>
      <c r="AV9" s="330">
        <f>+P9</f>
        <v>1</v>
      </c>
      <c r="AW9" s="331">
        <f>IFERROR(AV9/SUM($M9:$X9)*100,0)</f>
        <v>50</v>
      </c>
      <c r="AX9" s="330"/>
      <c r="AY9" s="331">
        <f>IFERROR(AX9/SUM($L9:$W9)*100,0)</f>
        <v>0</v>
      </c>
      <c r="AZ9" s="96"/>
      <c r="BA9" s="95"/>
      <c r="BB9" s="94">
        <f>+Q9</f>
        <v>0</v>
      </c>
      <c r="BC9" s="331">
        <f>IFERROR(BB9/SUM($M9:$X9)*100,0)</f>
        <v>0</v>
      </c>
      <c r="BD9" s="330"/>
      <c r="BE9" s="331">
        <f>IFERROR(BD9/SUM($L9:$W9)*100,0)</f>
        <v>0</v>
      </c>
      <c r="BF9" s="94"/>
      <c r="BG9" s="95"/>
      <c r="BH9" s="94">
        <f>+R9</f>
        <v>0</v>
      </c>
      <c r="BI9" s="331">
        <f>IFERROR(BH9/SUM($M9:$X9)*100,0)</f>
        <v>0</v>
      </c>
      <c r="BJ9" s="330"/>
      <c r="BK9" s="331">
        <f>IFERROR(BJ9/SUM($L9:$W9)*100,0)</f>
        <v>0</v>
      </c>
      <c r="BL9" s="151"/>
      <c r="BM9" s="95"/>
      <c r="BN9" s="94">
        <f>+S9</f>
        <v>1</v>
      </c>
      <c r="BO9" s="331">
        <f>IFERROR(BN9/SUM($M9:$X9)*100,0)</f>
        <v>50</v>
      </c>
      <c r="BP9" s="330"/>
      <c r="BQ9" s="331">
        <f>IFERROR(BP9/SUM($L9:$W9)*100,0)</f>
        <v>0</v>
      </c>
      <c r="BR9" s="95"/>
      <c r="BS9" s="95"/>
      <c r="BT9" s="95">
        <f>+T9</f>
        <v>0</v>
      </c>
      <c r="BU9" s="331">
        <f>IFERROR(BT9/SUM($M9:$X9)*100,0)</f>
        <v>0</v>
      </c>
      <c r="BV9" s="330"/>
      <c r="BW9" s="331">
        <f>IFERROR(BV9/SUM($L9:$W9)*100,0)</f>
        <v>0</v>
      </c>
      <c r="BX9" s="95"/>
      <c r="BY9" s="95"/>
      <c r="BZ9" s="95">
        <f>+U9</f>
        <v>0</v>
      </c>
      <c r="CA9" s="331">
        <f>IFERROR(BZ9/SUM($M9:$X9)*100,0)</f>
        <v>0</v>
      </c>
      <c r="CB9" s="330"/>
      <c r="CC9" s="331">
        <f>IFERROR(CB9/SUM($L9:$W9)*100,0)</f>
        <v>0</v>
      </c>
      <c r="CD9" s="95"/>
      <c r="CE9" s="95"/>
      <c r="CF9" s="95">
        <f>+V9</f>
        <v>0</v>
      </c>
      <c r="CG9" s="331">
        <f>IFERROR(CF9/SUM($M9:$X9)*100,0)</f>
        <v>0</v>
      </c>
      <c r="CH9" s="330"/>
      <c r="CI9" s="331">
        <f>IFERROR(CH9/SUM($L9:$W9)*100,0)</f>
        <v>0</v>
      </c>
      <c r="CJ9" s="95"/>
      <c r="CK9" s="95"/>
      <c r="CL9" s="95">
        <f>+W9</f>
        <v>0</v>
      </c>
      <c r="CM9" s="331">
        <f>IFERROR(CL9/SUM($M9:$X9)*100,0)</f>
        <v>0</v>
      </c>
      <c r="CN9" s="330"/>
      <c r="CO9" s="331">
        <f>IFERROR(CN9/SUM($L9:$W9)*100,0)</f>
        <v>0</v>
      </c>
      <c r="CP9" s="95"/>
      <c r="CQ9" s="95"/>
      <c r="CR9" s="95">
        <f>+X9</f>
        <v>0</v>
      </c>
      <c r="CS9" s="331">
        <f>IFERROR(CR9/SUM($M9:$X9)*100,0)</f>
        <v>0</v>
      </c>
      <c r="CT9" s="330"/>
      <c r="CU9" s="331">
        <f>IFERROR(CT9/SUM($L9:$W9)*100,0)</f>
        <v>0</v>
      </c>
      <c r="CV9" s="95"/>
      <c r="CW9" s="95"/>
      <c r="CX9" s="95">
        <f t="shared" ref="CX9:CY12" si="0">SUM(CT9,CN9,CH9,CB9,BV9,BP9,BJ9,BD9,AX9,AR9,AL9,AF9)</f>
        <v>0</v>
      </c>
      <c r="CY9" s="232">
        <f t="shared" ref="CY9:CY11" si="1">SUM(CU9,CO9,CI9,CC9,BW9,BQ9,BK9,BE9,AY9,AS9,AM9,AG9)</f>
        <v>0</v>
      </c>
      <c r="CZ9" s="194"/>
      <c r="DA9" s="106"/>
      <c r="DB9" s="99"/>
      <c r="DC9" s="129"/>
      <c r="DD9" s="130"/>
      <c r="DE9" s="130"/>
      <c r="DF9"/>
      <c r="DG9" s="84"/>
      <c r="DH9" s="84"/>
      <c r="DI9" s="84"/>
      <c r="DJ9" s="84"/>
      <c r="DK9" s="84"/>
      <c r="DL9" s="84"/>
      <c r="DM9" s="85"/>
      <c r="DN9" s="91"/>
    </row>
    <row r="10" spans="1:118" ht="108.75" customHeight="1" thickBot="1">
      <c r="A10" s="82"/>
      <c r="B10" s="70" t="s">
        <v>192</v>
      </c>
      <c r="C10" s="70" t="s">
        <v>195</v>
      </c>
      <c r="D10" s="70" t="s">
        <v>200</v>
      </c>
      <c r="E10" s="70" t="s">
        <v>326</v>
      </c>
      <c r="F10" s="70" t="s">
        <v>207</v>
      </c>
      <c r="G10" s="70" t="s">
        <v>224</v>
      </c>
      <c r="H10" s="70" t="s">
        <v>642</v>
      </c>
      <c r="I10" s="70" t="s">
        <v>224</v>
      </c>
      <c r="J10" s="70" t="s">
        <v>713</v>
      </c>
      <c r="K10" s="573" t="s">
        <v>717</v>
      </c>
      <c r="L10" s="573"/>
      <c r="M10" s="252">
        <v>0</v>
      </c>
      <c r="N10" s="252">
        <v>0</v>
      </c>
      <c r="O10" s="252">
        <v>0</v>
      </c>
      <c r="P10" s="252">
        <v>1</v>
      </c>
      <c r="Q10" s="252">
        <v>0</v>
      </c>
      <c r="R10" s="252">
        <v>0</v>
      </c>
      <c r="S10" s="252">
        <v>0</v>
      </c>
      <c r="T10" s="252">
        <v>0</v>
      </c>
      <c r="U10" s="252">
        <v>1</v>
      </c>
      <c r="V10" s="252">
        <v>0</v>
      </c>
      <c r="W10" s="252">
        <v>0</v>
      </c>
      <c r="X10" s="252">
        <v>0</v>
      </c>
      <c r="Y10" s="252" t="s">
        <v>715</v>
      </c>
      <c r="Z10" s="476">
        <v>0</v>
      </c>
      <c r="AA10" s="96" t="s">
        <v>708</v>
      </c>
      <c r="AB10" s="96" t="s">
        <v>716</v>
      </c>
      <c r="AC10" s="109">
        <v>1</v>
      </c>
      <c r="AD10" s="330">
        <f t="shared" ref="AD10:AD11" si="2">+M10</f>
        <v>0</v>
      </c>
      <c r="AE10" s="331">
        <f t="shared" ref="AE10:AE11" si="3">IFERROR(AD10/SUM($M10:$X10)*100,0)</f>
        <v>0</v>
      </c>
      <c r="AF10" s="330"/>
      <c r="AG10" s="331">
        <f t="shared" ref="AG10:AG11" si="4">IFERROR(AF10/SUM($L10:$W10)*100,0)</f>
        <v>0</v>
      </c>
      <c r="AH10" s="330"/>
      <c r="AI10" s="332"/>
      <c r="AJ10" s="330">
        <f t="shared" ref="AJ10:AJ11" si="5">+N10</f>
        <v>0</v>
      </c>
      <c r="AK10" s="331">
        <f t="shared" ref="AK10:AK11" si="6">IFERROR(AJ10/SUM($M10:$X10)*100,0)</f>
        <v>0</v>
      </c>
      <c r="AL10" s="330"/>
      <c r="AM10" s="331">
        <f t="shared" ref="AM10:AM11" si="7">IFERROR(AL10/SUM($L10:$W10)*100,0)</f>
        <v>0</v>
      </c>
      <c r="AN10" s="330"/>
      <c r="AO10" s="332"/>
      <c r="AP10" s="330">
        <f t="shared" ref="AP10:AP11" si="8">+O10</f>
        <v>0</v>
      </c>
      <c r="AQ10" s="331">
        <f t="shared" ref="AQ10:AQ11" si="9">IFERROR(AP10/SUM($M10:$X10)*100,0)</f>
        <v>0</v>
      </c>
      <c r="AR10" s="330"/>
      <c r="AS10" s="331">
        <f t="shared" ref="AS10:AS11" si="10">IFERROR(AR10/SUM($L10:$W10)*100,0)</f>
        <v>0</v>
      </c>
      <c r="AT10" s="330"/>
      <c r="AU10" s="332"/>
      <c r="AV10" s="330">
        <f t="shared" ref="AV10:AV11" si="11">+P10</f>
        <v>1</v>
      </c>
      <c r="AW10" s="331">
        <f t="shared" ref="AW10:AW11" si="12">IFERROR(AV10/SUM($M10:$X10)*100,0)</f>
        <v>50</v>
      </c>
      <c r="AX10" s="330"/>
      <c r="AY10" s="331">
        <f t="shared" ref="AY10:AY11" si="13">IFERROR(AX10/SUM($L10:$W10)*100,0)</f>
        <v>0</v>
      </c>
      <c r="AZ10" s="96"/>
      <c r="BA10" s="95"/>
      <c r="BB10" s="94">
        <f t="shared" ref="BB10:BB11" si="14">+Q10</f>
        <v>0</v>
      </c>
      <c r="BC10" s="331">
        <f t="shared" ref="BC10:BC11" si="15">IFERROR(BB10/SUM($M10:$X10)*100,0)</f>
        <v>0</v>
      </c>
      <c r="BD10" s="330"/>
      <c r="BE10" s="331">
        <f t="shared" ref="BE10:BE11" si="16">IFERROR(BD10/SUM($L10:$W10)*100,0)</f>
        <v>0</v>
      </c>
      <c r="BF10" s="94"/>
      <c r="BG10" s="95"/>
      <c r="BH10" s="94">
        <f t="shared" ref="BH10:BH11" si="17">+R10</f>
        <v>0</v>
      </c>
      <c r="BI10" s="331">
        <f t="shared" ref="BI10:BI11" si="18">IFERROR(BH10/SUM($M10:$X10)*100,0)</f>
        <v>0</v>
      </c>
      <c r="BJ10" s="330"/>
      <c r="BK10" s="331">
        <f t="shared" ref="BK10:BK11" si="19">IFERROR(BJ10/SUM($L10:$W10)*100,0)</f>
        <v>0</v>
      </c>
      <c r="BL10" s="151"/>
      <c r="BM10" s="95"/>
      <c r="BN10" s="94">
        <f t="shared" ref="BN10:BN11" si="20">+S10</f>
        <v>0</v>
      </c>
      <c r="BO10" s="331">
        <f t="shared" ref="BO10:BO11" si="21">IFERROR(BN10/SUM($M10:$X10)*100,0)</f>
        <v>0</v>
      </c>
      <c r="BP10" s="330"/>
      <c r="BQ10" s="331">
        <f t="shared" ref="BQ10:BQ11" si="22">IFERROR(BP10/SUM($L10:$W10)*100,0)</f>
        <v>0</v>
      </c>
      <c r="BR10" s="95"/>
      <c r="BS10" s="95"/>
      <c r="BT10" s="95">
        <f t="shared" ref="BT10:BT11" si="23">+T10</f>
        <v>0</v>
      </c>
      <c r="BU10" s="331">
        <f t="shared" ref="BU10:BU11" si="24">IFERROR(BT10/SUM($M10:$X10)*100,0)</f>
        <v>0</v>
      </c>
      <c r="BV10" s="330"/>
      <c r="BW10" s="331">
        <f t="shared" ref="BW10:BW11" si="25">IFERROR(BV10/SUM($L10:$W10)*100,0)</f>
        <v>0</v>
      </c>
      <c r="BX10" s="95"/>
      <c r="BY10" s="95"/>
      <c r="BZ10" s="95">
        <f t="shared" ref="BZ10:BZ11" si="26">+U10</f>
        <v>1</v>
      </c>
      <c r="CA10" s="331">
        <f t="shared" ref="CA10:CA11" si="27">IFERROR(BZ10/SUM($M10:$X10)*100,0)</f>
        <v>50</v>
      </c>
      <c r="CB10" s="330"/>
      <c r="CC10" s="331">
        <f t="shared" ref="CC10:CC11" si="28">IFERROR(CB10/SUM($L10:$W10)*100,0)</f>
        <v>0</v>
      </c>
      <c r="CD10" s="95"/>
      <c r="CE10" s="95"/>
      <c r="CF10" s="95">
        <f t="shared" ref="CF10:CF11" si="29">+V10</f>
        <v>0</v>
      </c>
      <c r="CG10" s="331">
        <f t="shared" ref="CG10:CG11" si="30">IFERROR(CF10/SUM($M10:$X10)*100,0)</f>
        <v>0</v>
      </c>
      <c r="CH10" s="330"/>
      <c r="CI10" s="331">
        <f t="shared" ref="CI10:CI11" si="31">IFERROR(CH10/SUM($L10:$W10)*100,0)</f>
        <v>0</v>
      </c>
      <c r="CJ10" s="95"/>
      <c r="CK10" s="95"/>
      <c r="CL10" s="95">
        <f t="shared" ref="CL10:CL11" si="32">+W10</f>
        <v>0</v>
      </c>
      <c r="CM10" s="331">
        <f t="shared" ref="CM10:CM11" si="33">IFERROR(CL10/SUM($M10:$X10)*100,0)</f>
        <v>0</v>
      </c>
      <c r="CN10" s="330"/>
      <c r="CO10" s="331">
        <f t="shared" ref="CO10:CO11" si="34">IFERROR(CN10/SUM($L10:$W10)*100,0)</f>
        <v>0</v>
      </c>
      <c r="CP10" s="95"/>
      <c r="CQ10" s="95"/>
      <c r="CR10" s="95">
        <f t="shared" ref="CR10:CR11" si="35">+X10</f>
        <v>0</v>
      </c>
      <c r="CS10" s="331">
        <f t="shared" ref="CS10:CS11" si="36">IFERROR(CR10/SUM($M10:$X10)*100,0)</f>
        <v>0</v>
      </c>
      <c r="CT10" s="330"/>
      <c r="CU10" s="331">
        <f t="shared" ref="CU10:CU11" si="37">IFERROR(CT10/SUM($L10:$W10)*100,0)</f>
        <v>0</v>
      </c>
      <c r="CV10" s="95"/>
      <c r="CW10" s="95"/>
      <c r="CX10" s="95">
        <f t="shared" si="0"/>
        <v>0</v>
      </c>
      <c r="CY10" s="233">
        <f t="shared" si="1"/>
        <v>0</v>
      </c>
      <c r="CZ10" s="34"/>
      <c r="DA10" s="112"/>
      <c r="DB10" s="99"/>
      <c r="DC10" s="129"/>
      <c r="DD10" s="130"/>
      <c r="DE10" s="130"/>
      <c r="DF10" s="130"/>
      <c r="DG10" s="97"/>
      <c r="DH10" s="97"/>
      <c r="DI10" s="97"/>
      <c r="DJ10" s="97"/>
      <c r="DK10" s="97"/>
      <c r="DL10" s="97"/>
      <c r="DM10" s="101"/>
      <c r="DN10" s="98"/>
    </row>
    <row r="11" spans="1:118" ht="108.75" customHeight="1" thickBot="1">
      <c r="A11" s="82"/>
      <c r="B11" s="70" t="s">
        <v>192</v>
      </c>
      <c r="C11" s="70" t="s">
        <v>195</v>
      </c>
      <c r="D11" s="70" t="s">
        <v>200</v>
      </c>
      <c r="E11" s="70" t="s">
        <v>326</v>
      </c>
      <c r="F11" s="70" t="s">
        <v>207</v>
      </c>
      <c r="G11" s="70" t="s">
        <v>224</v>
      </c>
      <c r="H11" s="70" t="s">
        <v>642</v>
      </c>
      <c r="I11" s="70" t="s">
        <v>224</v>
      </c>
      <c r="J11" s="70" t="s">
        <v>713</v>
      </c>
      <c r="K11" s="573" t="s">
        <v>718</v>
      </c>
      <c r="L11" s="573"/>
      <c r="M11" s="252">
        <v>0</v>
      </c>
      <c r="N11" s="252">
        <v>0</v>
      </c>
      <c r="O11" s="252">
        <v>1</v>
      </c>
      <c r="P11" s="252">
        <v>0</v>
      </c>
      <c r="Q11" s="252">
        <v>0</v>
      </c>
      <c r="R11" s="252">
        <v>0</v>
      </c>
      <c r="S11" s="252">
        <v>0</v>
      </c>
      <c r="T11" s="252">
        <v>0</v>
      </c>
      <c r="U11" s="252">
        <v>0</v>
      </c>
      <c r="V11" s="252">
        <v>1</v>
      </c>
      <c r="W11" s="252">
        <v>0</v>
      </c>
      <c r="X11" s="252">
        <v>0</v>
      </c>
      <c r="Y11" s="252" t="s">
        <v>715</v>
      </c>
      <c r="Z11" s="476">
        <v>0</v>
      </c>
      <c r="AA11" s="96" t="s">
        <v>708</v>
      </c>
      <c r="AB11" s="96" t="s">
        <v>716</v>
      </c>
      <c r="AC11" s="109">
        <v>1</v>
      </c>
      <c r="AD11" s="330">
        <f t="shared" si="2"/>
        <v>0</v>
      </c>
      <c r="AE11" s="331">
        <f t="shared" si="3"/>
        <v>0</v>
      </c>
      <c r="AF11" s="330"/>
      <c r="AG11" s="331">
        <f t="shared" si="4"/>
        <v>0</v>
      </c>
      <c r="AH11" s="330"/>
      <c r="AI11" s="332"/>
      <c r="AJ11" s="330">
        <f t="shared" si="5"/>
        <v>0</v>
      </c>
      <c r="AK11" s="331">
        <f t="shared" si="6"/>
        <v>0</v>
      </c>
      <c r="AL11" s="330"/>
      <c r="AM11" s="331">
        <f t="shared" si="7"/>
        <v>0</v>
      </c>
      <c r="AN11" s="330"/>
      <c r="AO11" s="332"/>
      <c r="AP11" s="330">
        <f t="shared" si="8"/>
        <v>1</v>
      </c>
      <c r="AQ11" s="331">
        <f t="shared" si="9"/>
        <v>50</v>
      </c>
      <c r="AR11" s="330"/>
      <c r="AS11" s="331">
        <f t="shared" si="10"/>
        <v>0</v>
      </c>
      <c r="AT11" s="330"/>
      <c r="AU11" s="332"/>
      <c r="AV11" s="330">
        <f t="shared" si="11"/>
        <v>0</v>
      </c>
      <c r="AW11" s="331">
        <f t="shared" si="12"/>
        <v>0</v>
      </c>
      <c r="AX11" s="330"/>
      <c r="AY11" s="331">
        <f t="shared" si="13"/>
        <v>0</v>
      </c>
      <c r="AZ11" s="96"/>
      <c r="BA11" s="95"/>
      <c r="BB11" s="94">
        <f t="shared" si="14"/>
        <v>0</v>
      </c>
      <c r="BC11" s="331">
        <f t="shared" si="15"/>
        <v>0</v>
      </c>
      <c r="BD11" s="330"/>
      <c r="BE11" s="331">
        <f t="shared" si="16"/>
        <v>0</v>
      </c>
      <c r="BF11" s="94"/>
      <c r="BG11" s="95"/>
      <c r="BH11" s="94">
        <f t="shared" si="17"/>
        <v>0</v>
      </c>
      <c r="BI11" s="331">
        <f t="shared" si="18"/>
        <v>0</v>
      </c>
      <c r="BJ11" s="330"/>
      <c r="BK11" s="331">
        <f t="shared" si="19"/>
        <v>0</v>
      </c>
      <c r="BL11" s="151"/>
      <c r="BM11" s="95"/>
      <c r="BN11" s="94">
        <f t="shared" si="20"/>
        <v>0</v>
      </c>
      <c r="BO11" s="331">
        <f t="shared" si="21"/>
        <v>0</v>
      </c>
      <c r="BP11" s="330"/>
      <c r="BQ11" s="331">
        <f t="shared" si="22"/>
        <v>0</v>
      </c>
      <c r="BR11" s="95"/>
      <c r="BS11" s="95"/>
      <c r="BT11" s="95">
        <f t="shared" si="23"/>
        <v>0</v>
      </c>
      <c r="BU11" s="331">
        <f t="shared" si="24"/>
        <v>0</v>
      </c>
      <c r="BV11" s="330"/>
      <c r="BW11" s="331">
        <f t="shared" si="25"/>
        <v>0</v>
      </c>
      <c r="BX11" s="95"/>
      <c r="BY11" s="95"/>
      <c r="BZ11" s="95">
        <f t="shared" si="26"/>
        <v>0</v>
      </c>
      <c r="CA11" s="331">
        <f t="shared" si="27"/>
        <v>0</v>
      </c>
      <c r="CB11" s="330"/>
      <c r="CC11" s="331">
        <f t="shared" si="28"/>
        <v>0</v>
      </c>
      <c r="CD11" s="95"/>
      <c r="CE11" s="95"/>
      <c r="CF11" s="95">
        <f t="shared" si="29"/>
        <v>1</v>
      </c>
      <c r="CG11" s="331">
        <f t="shared" si="30"/>
        <v>50</v>
      </c>
      <c r="CH11" s="330"/>
      <c r="CI11" s="331">
        <f t="shared" si="31"/>
        <v>0</v>
      </c>
      <c r="CJ11" s="95"/>
      <c r="CK11" s="95"/>
      <c r="CL11" s="95">
        <f t="shared" si="32"/>
        <v>0</v>
      </c>
      <c r="CM11" s="331">
        <f t="shared" si="33"/>
        <v>0</v>
      </c>
      <c r="CN11" s="330"/>
      <c r="CO11" s="331">
        <f t="shared" si="34"/>
        <v>0</v>
      </c>
      <c r="CP11" s="95"/>
      <c r="CQ11" s="95"/>
      <c r="CR11" s="95">
        <f t="shared" si="35"/>
        <v>0</v>
      </c>
      <c r="CS11" s="331">
        <f t="shared" si="36"/>
        <v>0</v>
      </c>
      <c r="CT11" s="330"/>
      <c r="CU11" s="331">
        <f t="shared" si="37"/>
        <v>0</v>
      </c>
      <c r="CV11" s="95"/>
      <c r="CW11" s="95"/>
      <c r="CX11" s="95">
        <f t="shared" si="0"/>
        <v>0</v>
      </c>
      <c r="CY11" s="233">
        <f t="shared" si="1"/>
        <v>0</v>
      </c>
      <c r="CZ11" s="34"/>
      <c r="DA11" s="112"/>
      <c r="DB11" s="99"/>
      <c r="DC11" s="129"/>
      <c r="DD11" s="130"/>
      <c r="DE11" s="130"/>
      <c r="DF11" s="130"/>
      <c r="DG11" s="97"/>
      <c r="DH11" s="97"/>
      <c r="DI11" s="97"/>
      <c r="DJ11" s="97"/>
      <c r="DK11" s="97"/>
      <c r="DL11" s="97"/>
      <c r="DM11" s="101"/>
      <c r="DN11" s="98"/>
    </row>
    <row r="12" spans="1:118" s="79" customFormat="1" ht="16" thickBot="1">
      <c r="B12" s="70"/>
      <c r="C12" s="185"/>
      <c r="D12" s="185"/>
      <c r="E12" s="185"/>
      <c r="F12" s="185"/>
      <c r="G12" s="185"/>
      <c r="H12" s="187"/>
      <c r="I12" s="187"/>
      <c r="J12" s="187"/>
      <c r="K12" s="568" t="s">
        <v>444</v>
      </c>
      <c r="L12" s="569"/>
      <c r="M12" s="187">
        <f>+SUM(M9:M11)</f>
        <v>0</v>
      </c>
      <c r="N12" s="187">
        <f t="shared" ref="N12:X12" si="38">+SUM(N9:N11)</f>
        <v>0</v>
      </c>
      <c r="O12" s="187">
        <f t="shared" si="38"/>
        <v>1</v>
      </c>
      <c r="P12" s="187">
        <f t="shared" si="38"/>
        <v>2</v>
      </c>
      <c r="Q12" s="187">
        <f t="shared" si="38"/>
        <v>0</v>
      </c>
      <c r="R12" s="187">
        <f t="shared" si="38"/>
        <v>0</v>
      </c>
      <c r="S12" s="187">
        <f t="shared" si="38"/>
        <v>1</v>
      </c>
      <c r="T12" s="187">
        <f t="shared" si="38"/>
        <v>0</v>
      </c>
      <c r="U12" s="187">
        <f t="shared" si="38"/>
        <v>1</v>
      </c>
      <c r="V12" s="187">
        <f t="shared" si="38"/>
        <v>1</v>
      </c>
      <c r="W12" s="187">
        <f t="shared" si="38"/>
        <v>0</v>
      </c>
      <c r="X12" s="187">
        <f t="shared" si="38"/>
        <v>0</v>
      </c>
      <c r="Y12" s="187"/>
      <c r="Z12" s="187"/>
      <c r="AA12" s="187"/>
      <c r="AB12" s="94" t="s">
        <v>174</v>
      </c>
      <c r="AC12" s="254">
        <v>1</v>
      </c>
      <c r="AD12" s="94">
        <f>SUM(AD7:AD11)</f>
        <v>0</v>
      </c>
      <c r="AE12" s="313">
        <f>IFERROR(AD12/SUM($M12:$X12),0)</f>
        <v>0</v>
      </c>
      <c r="AF12" s="94">
        <f>SUM(AF7:AF11)</f>
        <v>0</v>
      </c>
      <c r="AG12" s="314">
        <f>IFERROR(AF12/SUM($M12:$X12),0)</f>
        <v>0</v>
      </c>
      <c r="AH12" s="94"/>
      <c r="AI12" s="94"/>
      <c r="AJ12" s="94">
        <f>SUM(AJ7:AJ11)</f>
        <v>0</v>
      </c>
      <c r="AK12" s="313">
        <f>IFERROR(AJ12/SUM($M12:$X12),0)</f>
        <v>0</v>
      </c>
      <c r="AL12" s="94">
        <f>SUM(AL7:AL11)</f>
        <v>0</v>
      </c>
      <c r="AM12" s="314">
        <f>IFERROR(AL12/SUM($M12:$X12),0)</f>
        <v>0</v>
      </c>
      <c r="AN12" s="33"/>
      <c r="AO12" s="94"/>
      <c r="AP12" s="94">
        <f>SUM(AP7:AP11)</f>
        <v>1</v>
      </c>
      <c r="AQ12" s="313">
        <f>IFERROR(AP12/SUM($M12:$X12),0)</f>
        <v>0.16666666666666666</v>
      </c>
      <c r="AR12" s="94">
        <f>SUM(AR7:AR11)</f>
        <v>0</v>
      </c>
      <c r="AS12" s="314">
        <f>IFERROR(AR12/SUM($M12:$X12),0)</f>
        <v>0</v>
      </c>
      <c r="AT12" s="94"/>
      <c r="AU12" s="94"/>
      <c r="AV12" s="94">
        <f>SUM(AV7:AV11)</f>
        <v>2</v>
      </c>
      <c r="AW12" s="313">
        <f>IFERROR(AV12/SUM($M12:$X12),0)</f>
        <v>0.33333333333333331</v>
      </c>
      <c r="AX12" s="94">
        <f>SUM(AX7:AX11)</f>
        <v>0</v>
      </c>
      <c r="AY12" s="314">
        <f>IFERROR(AX12/SUM($M12:$X12),0)</f>
        <v>0</v>
      </c>
      <c r="AZ12" s="94"/>
      <c r="BA12" s="94"/>
      <c r="BB12" s="94">
        <f>SUM(BB7:BB11)</f>
        <v>0</v>
      </c>
      <c r="BC12" s="313">
        <f>IFERROR(BB12/SUM($M12:$X12),0)</f>
        <v>0</v>
      </c>
      <c r="BD12" s="94">
        <f>SUM(BD7:BD11)</f>
        <v>0</v>
      </c>
      <c r="BE12" s="314">
        <f>IFERROR(BD12/SUM($M12:$X12),0)</f>
        <v>0</v>
      </c>
      <c r="BF12" s="94"/>
      <c r="BG12" s="94"/>
      <c r="BH12" s="94">
        <f>SUM(BH7:BH11)</f>
        <v>0</v>
      </c>
      <c r="BI12" s="313">
        <f>IFERROR(BH12/SUM($M12:$X12),0)</f>
        <v>0</v>
      </c>
      <c r="BJ12" s="94">
        <f>SUM(BJ7:BJ11)</f>
        <v>0</v>
      </c>
      <c r="BK12" s="314">
        <f>IFERROR(BJ12/SUM($M12:$X12),0)</f>
        <v>0</v>
      </c>
      <c r="BL12" s="94"/>
      <c r="BM12" s="94"/>
      <c r="BN12" s="94">
        <f>SUM(BN7:BN11)</f>
        <v>1</v>
      </c>
      <c r="BO12" s="313">
        <f>IFERROR(BN12/SUM($M12:$X12),0)</f>
        <v>0.16666666666666666</v>
      </c>
      <c r="BP12" s="94">
        <f>SUM(BP7:BP11)</f>
        <v>0</v>
      </c>
      <c r="BQ12" s="314">
        <f>IFERROR(BP12/SUM($M12:$X12),0)</f>
        <v>0</v>
      </c>
      <c r="BR12" s="94"/>
      <c r="BS12" s="94"/>
      <c r="BT12" s="94">
        <f>SUM(BT7:BT11)</f>
        <v>0</v>
      </c>
      <c r="BU12" s="313">
        <f>IFERROR(BT12/SUM($M12:$X12),0)</f>
        <v>0</v>
      </c>
      <c r="BV12" s="94">
        <f>SUM(BV7:BV11)</f>
        <v>0</v>
      </c>
      <c r="BW12" s="314">
        <f>IFERROR(BV12/SUM($M12:$X12),0)</f>
        <v>0</v>
      </c>
      <c r="BX12" s="94"/>
      <c r="BY12" s="94"/>
      <c r="BZ12" s="94">
        <f>SUM(BZ7:BZ11)</f>
        <v>1</v>
      </c>
      <c r="CA12" s="313">
        <f>IFERROR(BZ12/SUM($M12:$X12),0)</f>
        <v>0.16666666666666666</v>
      </c>
      <c r="CB12" s="94">
        <f>SUM(CB7:CB11)</f>
        <v>0</v>
      </c>
      <c r="CC12" s="314">
        <f>IFERROR(CB12/SUM($M12:$X12),0)</f>
        <v>0</v>
      </c>
      <c r="CD12" s="94"/>
      <c r="CE12" s="94"/>
      <c r="CF12" s="472">
        <f>SUM(CF7:CF11)</f>
        <v>1</v>
      </c>
      <c r="CG12" s="313">
        <f>IFERROR(CF12/SUM($M12:$X12),0)</f>
        <v>0.16666666666666666</v>
      </c>
      <c r="CH12" s="94">
        <f>SUM(CH7:CH11)</f>
        <v>0</v>
      </c>
      <c r="CI12" s="314">
        <f>IFERROR(CH12/SUM($M12:$X12),0)</f>
        <v>0</v>
      </c>
      <c r="CJ12" s="94"/>
      <c r="CK12" s="94"/>
      <c r="CL12" s="313">
        <f>IFERROR(CK12/SUM($L12:$W12),0)</f>
        <v>0</v>
      </c>
      <c r="CM12" s="313">
        <f>IFERROR(CL12/SUM($M12:$X12),0)</f>
        <v>0</v>
      </c>
      <c r="CN12" s="94">
        <f>SUM(CN7:CN11)</f>
        <v>0</v>
      </c>
      <c r="CO12" s="314">
        <f>IFERROR(CN12/SUM($M12:$X12),0)</f>
        <v>0</v>
      </c>
      <c r="CP12" s="94"/>
      <c r="CQ12" s="94"/>
      <c r="CR12" s="94">
        <f>SUM(CR7:CR11)</f>
        <v>0</v>
      </c>
      <c r="CS12" s="313">
        <f>IFERROR(CR12/SUM($M12:$X12),0)</f>
        <v>0</v>
      </c>
      <c r="CT12" s="94">
        <f>SUM(CT7:CT11)</f>
        <v>0</v>
      </c>
      <c r="CU12" s="314">
        <f>IFERROR(CT12/SUM($M12:$X12),0)</f>
        <v>0</v>
      </c>
      <c r="CV12" s="94"/>
      <c r="CW12" s="94"/>
      <c r="CX12" s="94">
        <f t="shared" si="0"/>
        <v>0</v>
      </c>
      <c r="CY12" s="235">
        <f t="shared" si="0"/>
        <v>0</v>
      </c>
      <c r="CZ12" s="203"/>
    </row>
    <row r="13" spans="1:118" s="79" customFormat="1" ht="15" hidden="1" customHeight="1">
      <c r="B13" s="55" t="s">
        <v>188</v>
      </c>
      <c r="C13" s="55" t="s">
        <v>196</v>
      </c>
      <c r="D13" s="55" t="s">
        <v>201</v>
      </c>
      <c r="E13" s="55" t="s">
        <v>202</v>
      </c>
      <c r="F13" s="55" t="s">
        <v>210</v>
      </c>
      <c r="G13" s="55" t="s">
        <v>211</v>
      </c>
    </row>
    <row r="14" spans="1:118" s="79" customFormat="1" ht="120" hidden="1" customHeight="1">
      <c r="B14" s="152" t="s">
        <v>189</v>
      </c>
      <c r="C14" s="155" t="s">
        <v>608</v>
      </c>
      <c r="D14" s="155" t="s">
        <v>197</v>
      </c>
      <c r="E14" s="158" t="s">
        <v>315</v>
      </c>
      <c r="F14" s="159" t="s">
        <v>203</v>
      </c>
      <c r="G14" s="166" t="s">
        <v>212</v>
      </c>
    </row>
    <row r="15" spans="1:118" s="79" customFormat="1" ht="327.75" hidden="1" customHeight="1">
      <c r="B15" s="152" t="s">
        <v>192</v>
      </c>
      <c r="C15" s="156" t="s">
        <v>607</v>
      </c>
      <c r="D15" s="156" t="s">
        <v>198</v>
      </c>
      <c r="E15" s="159" t="s">
        <v>316</v>
      </c>
      <c r="F15" s="162" t="s">
        <v>204</v>
      </c>
      <c r="G15" s="167" t="s">
        <v>213</v>
      </c>
    </row>
    <row r="16" spans="1:118" s="79" customFormat="1" ht="195" hidden="1" customHeight="1">
      <c r="B16" s="153" t="s">
        <v>190</v>
      </c>
      <c r="C16" s="155" t="s">
        <v>195</v>
      </c>
      <c r="D16" s="155" t="s">
        <v>199</v>
      </c>
      <c r="E16" s="160" t="s">
        <v>317</v>
      </c>
      <c r="F16" s="162" t="s">
        <v>205</v>
      </c>
      <c r="G16" s="167" t="s">
        <v>214</v>
      </c>
    </row>
    <row r="17" spans="2:7" s="79" customFormat="1" ht="285" hidden="1" customHeight="1">
      <c r="B17" s="154" t="s">
        <v>191</v>
      </c>
      <c r="C17" s="55"/>
      <c r="D17" s="157" t="s">
        <v>200</v>
      </c>
      <c r="E17" s="161" t="s">
        <v>318</v>
      </c>
      <c r="F17" s="162" t="s">
        <v>206</v>
      </c>
      <c r="G17" s="167" t="s">
        <v>215</v>
      </c>
    </row>
    <row r="18" spans="2:7" s="79" customFormat="1" ht="135" hidden="1" customHeight="1">
      <c r="B18" s="56"/>
      <c r="C18" s="55"/>
      <c r="D18" s="55"/>
      <c r="E18" s="198" t="s">
        <v>322</v>
      </c>
      <c r="F18" s="158" t="s">
        <v>207</v>
      </c>
      <c r="G18" s="167" t="s">
        <v>216</v>
      </c>
    </row>
    <row r="19" spans="2:7" s="79" customFormat="1" ht="120" hidden="1" customHeight="1">
      <c r="B19" s="55"/>
      <c r="C19" s="55"/>
      <c r="D19" s="55"/>
      <c r="E19" s="163" t="s">
        <v>319</v>
      </c>
      <c r="F19" s="158" t="s">
        <v>208</v>
      </c>
      <c r="G19" s="167" t="s">
        <v>217</v>
      </c>
    </row>
    <row r="20" spans="2:7" s="79" customFormat="1" ht="120" hidden="1" customHeight="1">
      <c r="B20" s="55"/>
      <c r="C20" s="55"/>
      <c r="D20" s="55"/>
      <c r="E20" s="165" t="s">
        <v>320</v>
      </c>
      <c r="F20" s="158" t="s">
        <v>209</v>
      </c>
      <c r="G20" s="167" t="s">
        <v>218</v>
      </c>
    </row>
    <row r="21" spans="2:7" s="79" customFormat="1" ht="180" hidden="1" customHeight="1">
      <c r="B21" s="55"/>
      <c r="C21" s="55"/>
      <c r="D21" s="55"/>
      <c r="E21" s="161" t="s">
        <v>321</v>
      </c>
      <c r="F21" s="55"/>
      <c r="G21" s="167" t="s">
        <v>219</v>
      </c>
    </row>
    <row r="22" spans="2:7" s="79" customFormat="1" ht="135" hidden="1" customHeight="1">
      <c r="B22" s="55"/>
      <c r="C22" s="55"/>
      <c r="D22" s="55"/>
      <c r="E22" s="158" t="s">
        <v>323</v>
      </c>
      <c r="F22" s="55"/>
      <c r="G22" s="167" t="s">
        <v>220</v>
      </c>
    </row>
    <row r="23" spans="2:7" s="79" customFormat="1" ht="90" hidden="1" customHeight="1">
      <c r="B23" s="55"/>
      <c r="C23" s="55"/>
      <c r="D23" s="55"/>
      <c r="E23" s="158" t="s">
        <v>324</v>
      </c>
      <c r="F23" s="55"/>
      <c r="G23" s="167" t="s">
        <v>221</v>
      </c>
    </row>
    <row r="24" spans="2:7" s="79" customFormat="1" ht="180" hidden="1" customHeight="1">
      <c r="B24" s="55"/>
      <c r="C24" s="55"/>
      <c r="D24" s="55"/>
      <c r="E24" s="164" t="s">
        <v>325</v>
      </c>
      <c r="F24" s="55"/>
      <c r="G24" s="167" t="s">
        <v>222</v>
      </c>
    </row>
    <row r="25" spans="2:7" s="79" customFormat="1" ht="90" hidden="1" customHeight="1">
      <c r="B25" s="55"/>
      <c r="C25" s="55"/>
      <c r="D25" s="55"/>
      <c r="E25" s="160" t="s">
        <v>326</v>
      </c>
      <c r="F25" s="55"/>
      <c r="G25" s="168" t="s">
        <v>223</v>
      </c>
    </row>
    <row r="26" spans="2:7" s="79" customFormat="1" ht="90" hidden="1" customHeight="1">
      <c r="B26" s="55"/>
      <c r="C26" s="55"/>
      <c r="D26" s="55"/>
      <c r="E26" s="55"/>
      <c r="F26" s="55"/>
      <c r="G26" s="168" t="s">
        <v>224</v>
      </c>
    </row>
    <row r="27" spans="2:7" s="79" customFormat="1" ht="90" hidden="1" customHeight="1">
      <c r="B27" s="55"/>
      <c r="C27" s="55"/>
      <c r="D27" s="55"/>
      <c r="E27" s="55"/>
      <c r="F27" s="55"/>
      <c r="G27" s="168" t="s">
        <v>225</v>
      </c>
    </row>
    <row r="28" spans="2:7" s="79" customFormat="1" ht="105" hidden="1" customHeight="1">
      <c r="B28" s="55"/>
      <c r="C28" s="55"/>
      <c r="D28" s="55"/>
      <c r="E28" s="55"/>
      <c r="F28" s="55"/>
      <c r="G28" s="168" t="s">
        <v>226</v>
      </c>
    </row>
    <row r="29" spans="2:7" s="79" customFormat="1" ht="105" hidden="1" customHeight="1">
      <c r="B29" s="55"/>
      <c r="C29" s="55"/>
      <c r="D29" s="55"/>
      <c r="E29" s="55"/>
      <c r="F29" s="55"/>
      <c r="G29" s="168" t="s">
        <v>227</v>
      </c>
    </row>
    <row r="30" spans="2:7" s="79" customFormat="1" ht="60" hidden="1" customHeight="1">
      <c r="B30" s="55"/>
      <c r="C30" s="55"/>
      <c r="D30" s="55"/>
      <c r="E30" s="55"/>
      <c r="F30" s="55"/>
      <c r="G30" s="168" t="s">
        <v>228</v>
      </c>
    </row>
    <row r="31" spans="2:7" s="79" customFormat="1" ht="90" hidden="1" customHeight="1">
      <c r="B31" s="55"/>
      <c r="C31" s="55"/>
      <c r="D31" s="55"/>
      <c r="E31" s="55"/>
      <c r="F31" s="55"/>
      <c r="G31" s="168" t="s">
        <v>229</v>
      </c>
    </row>
    <row r="32" spans="2:7" s="79" customFormat="1" ht="105" hidden="1" customHeight="1">
      <c r="B32" s="55"/>
      <c r="C32" s="55"/>
      <c r="D32" s="55"/>
      <c r="E32" s="55"/>
      <c r="F32" s="55"/>
      <c r="G32" s="168" t="s">
        <v>230</v>
      </c>
    </row>
    <row r="33" spans="2:7" s="79" customFormat="1" ht="75" hidden="1" customHeight="1">
      <c r="B33" s="55"/>
      <c r="C33" s="55"/>
      <c r="D33" s="55"/>
      <c r="E33" s="55"/>
      <c r="F33" s="55"/>
      <c r="G33" s="168" t="s">
        <v>231</v>
      </c>
    </row>
    <row r="34" spans="2:7" s="79" customFormat="1" ht="45" hidden="1" customHeight="1">
      <c r="B34" s="55"/>
      <c r="C34" s="55"/>
      <c r="D34" s="55"/>
      <c r="E34" s="55"/>
      <c r="F34" s="55"/>
      <c r="G34" s="168" t="s">
        <v>232</v>
      </c>
    </row>
    <row r="35" spans="2:7" s="79" customFormat="1"/>
    <row r="36" spans="2:7" s="79" customFormat="1"/>
    <row r="37" spans="2:7" s="79" customFormat="1"/>
    <row r="38" spans="2:7" s="79" customFormat="1"/>
    <row r="39" spans="2:7" s="79" customFormat="1"/>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sheetData>
  <sheetProtection sort="0" autoFilter="0"/>
  <mergeCells count="67">
    <mergeCell ref="C3:AG3"/>
    <mergeCell ref="AH3:AN3"/>
    <mergeCell ref="BI3:CB3"/>
    <mergeCell ref="CC3:CI3"/>
    <mergeCell ref="CL3:CO3"/>
    <mergeCell ref="B1:AG1"/>
    <mergeCell ref="AJ1:AM1"/>
    <mergeCell ref="BH1:CB1"/>
    <mergeCell ref="CD1:CH1"/>
    <mergeCell ref="CJ1:CO1"/>
    <mergeCell ref="B4:AN4"/>
    <mergeCell ref="BH4:CI4"/>
    <mergeCell ref="CJ4:CO4"/>
    <mergeCell ref="BH5:CB5"/>
    <mergeCell ref="CD5:CH5"/>
    <mergeCell ref="CJ5:CO5"/>
    <mergeCell ref="Y6:Y8"/>
    <mergeCell ref="B6:B8"/>
    <mergeCell ref="C6:C8"/>
    <mergeCell ref="D6:D8"/>
    <mergeCell ref="E6:E8"/>
    <mergeCell ref="F6:F8"/>
    <mergeCell ref="G6:G8"/>
    <mergeCell ref="H6:H8"/>
    <mergeCell ref="I6:I8"/>
    <mergeCell ref="J6:J8"/>
    <mergeCell ref="K6:L8"/>
    <mergeCell ref="M6:X7"/>
    <mergeCell ref="AA6:AA8"/>
    <mergeCell ref="AB6:AB8"/>
    <mergeCell ref="AC6:AC8"/>
    <mergeCell ref="AD6:CY6"/>
    <mergeCell ref="BT7:BY7"/>
    <mergeCell ref="BZ7:CE7"/>
    <mergeCell ref="CF7:CK7"/>
    <mergeCell ref="CL7:CQ7"/>
    <mergeCell ref="DN6:DN8"/>
    <mergeCell ref="AD7:AI7"/>
    <mergeCell ref="AJ7:AO7"/>
    <mergeCell ref="AP7:AU7"/>
    <mergeCell ref="AV7:BA7"/>
    <mergeCell ref="BB7:BG7"/>
    <mergeCell ref="BH7:BM7"/>
    <mergeCell ref="BN7:BR7"/>
    <mergeCell ref="CZ6:CZ8"/>
    <mergeCell ref="CY7:CY8"/>
    <mergeCell ref="DB7:DB8"/>
    <mergeCell ref="DC7:DC8"/>
    <mergeCell ref="DD7:DD8"/>
    <mergeCell ref="DA6:DA8"/>
    <mergeCell ref="DB6:DM6"/>
    <mergeCell ref="K12:L12"/>
    <mergeCell ref="DK7:DK8"/>
    <mergeCell ref="DL7:DL8"/>
    <mergeCell ref="DM7:DM8"/>
    <mergeCell ref="K9:L9"/>
    <mergeCell ref="K10:L10"/>
    <mergeCell ref="K11:L11"/>
    <mergeCell ref="DE7:DE8"/>
    <mergeCell ref="DF7:DF8"/>
    <mergeCell ref="DG7:DG8"/>
    <mergeCell ref="DH7:DH8"/>
    <mergeCell ref="DI7:DI8"/>
    <mergeCell ref="DJ7:DJ8"/>
    <mergeCell ref="CR7:CV7"/>
    <mergeCell ref="CX7:CX8"/>
    <mergeCell ref="Z6:Z8"/>
  </mergeCells>
  <conditionalFormatting sqref="CY9:CZ11">
    <cfRule type="colorScale" priority="4">
      <colorScale>
        <cfvo type="num" val="0"/>
        <cfvo type="num" val="0.6"/>
        <cfvo type="num" val="0.99"/>
        <color rgb="FFC00000"/>
        <color rgb="FFFFEB84"/>
        <color rgb="FF1DA275"/>
      </colorScale>
    </cfRule>
  </conditionalFormatting>
  <conditionalFormatting sqref="CY9:CZ12">
    <cfRule type="cellIs" dxfId="14" priority="1" operator="equal">
      <formula>1</formula>
    </cfRule>
  </conditionalFormatting>
  <conditionalFormatting sqref="CY12:CZ12">
    <cfRule type="colorScale" priority="2">
      <colorScale>
        <cfvo type="num" val="0"/>
        <cfvo type="num" val="0.6"/>
        <cfvo type="num" val="0.99"/>
        <color rgb="FFC00000"/>
        <color rgb="FFFFEB84"/>
        <color rgb="FF1DA275"/>
      </colorScale>
    </cfRule>
  </conditionalFormatting>
  <dataValidations count="12">
    <dataValidation type="whole" showInputMessage="1" showErrorMessage="1" error="SUPERA LA META PROGRAMADA" sqref="AF9:AF11 AL9:AL11 AR9:AR11 AX9:AX11 BD9:BD11 BJ9:BJ11 BP9:BP11 BV9:BV11 CB9:CB11 CH9:CH11 CN9:CN11 CT9:CT11" xr:uid="{5B7AF3E5-921D-466A-90FF-D38EAD543880}">
      <formula1>0</formula1>
      <formula2>#REF!-AD9</formula2>
    </dataValidation>
    <dataValidation type="list" allowBlank="1" showInputMessage="1" showErrorMessage="1" sqref="G9:G11 I9:I11" xr:uid="{490DF3E5-9C0B-4FF4-B838-13DBF872F36B}">
      <formula1>$G$15:$G$34</formula1>
    </dataValidation>
    <dataValidation type="list" allowBlank="1" showInputMessage="1" showErrorMessage="1" sqref="F9:F11" xr:uid="{43C5A3A3-E35A-4FF3-A67A-18A9A9FED703}">
      <formula1>$F$15:$F$20</formula1>
    </dataValidation>
    <dataValidation type="list" allowBlank="1" showInputMessage="1" showErrorMessage="1" sqref="E9:E11" xr:uid="{46D0D3E5-A2AA-46E9-9AB1-E9B61A4C3360}">
      <formula1>$E$15:$E$25</formula1>
    </dataValidation>
    <dataValidation type="list" allowBlank="1" showInputMessage="1" showErrorMessage="1" sqref="D9:D11" xr:uid="{CDFF5FED-DEDE-4BE1-8E3A-2C686DA7608A}">
      <formula1>$D$15:$D$18</formula1>
    </dataValidation>
    <dataValidation type="list" allowBlank="1" showInputMessage="1" showErrorMessage="1" sqref="C9:C11" xr:uid="{C77BE6DF-9B99-4132-BD5D-CE444BF34440}">
      <formula1>$C$15:$C$17</formula1>
    </dataValidation>
    <dataValidation type="list" allowBlank="1" showInputMessage="1" showErrorMessage="1" sqref="B9:B11" xr:uid="{8360E0FB-99EC-4EFC-922D-D250DE476599}">
      <formula1>$B$15:$B$18</formula1>
    </dataValidation>
    <dataValidation type="list" allowBlank="1" showInputMessage="1" showErrorMessage="1" sqref="B12" xr:uid="{6EDCDC29-E745-492B-B0CF-6A2E5DC0FAA9}">
      <formula1>$B$14:$B$17</formula1>
    </dataValidation>
    <dataValidation type="list" allowBlank="1" showInputMessage="1" showErrorMessage="1" sqref="G12 C12" xr:uid="{246FD261-BC40-4FD7-8535-EBF21BF1D5D0}">
      <formula1>$C$14:$C$16</formula1>
    </dataValidation>
    <dataValidation type="list" allowBlank="1" showInputMessage="1" showErrorMessage="1" sqref="D12" xr:uid="{79378C1E-E9E1-40DA-9FAB-62AAFFDF993A}">
      <formula1>$D$14:$D$17</formula1>
    </dataValidation>
    <dataValidation type="list" allowBlank="1" showInputMessage="1" showErrorMessage="1" sqref="E12" xr:uid="{93506493-77A1-45E8-8007-0DC176A52304}">
      <formula1>$E$14:$E$25</formula1>
    </dataValidation>
    <dataValidation type="list" allowBlank="1" showInputMessage="1" showErrorMessage="1" sqref="F12" xr:uid="{E85F08D1-D23E-4405-8169-3DB25C5C2F59}">
      <formula1>$F$14:$F$20</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9" max="13" man="1"/>
  </colBreaks>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3C56-6D56-4968-AC6F-06F37C6BCF0B}">
  <sheetPr>
    <tabColor theme="4"/>
  </sheetPr>
  <dimension ref="A1:DN93"/>
  <sheetViews>
    <sheetView topLeftCell="K3" zoomScale="70" zoomScaleNormal="70" zoomScaleSheetLayoutView="90" zoomScalePageLayoutView="60" workbookViewId="0">
      <selection activeCell="G6" sqref="G6:G8"/>
    </sheetView>
  </sheetViews>
  <sheetFormatPr baseColWidth="10" defaultColWidth="11.453125" defaultRowHeight="15.5"/>
  <cols>
    <col min="1" max="1" width="5.1796875" style="55" hidden="1" customWidth="1"/>
    <col min="2" max="2" width="21.453125" style="55" customWidth="1"/>
    <col min="3" max="3" width="18.54296875" style="55" customWidth="1"/>
    <col min="4" max="4" width="23.453125" style="55" customWidth="1"/>
    <col min="5" max="5" width="23" style="55" customWidth="1"/>
    <col min="6" max="6" width="21" style="55" customWidth="1"/>
    <col min="7" max="7" width="20.1796875" style="55" customWidth="1"/>
    <col min="8" max="8" width="36" style="55" customWidth="1"/>
    <col min="9" max="10" width="25.81640625" style="55" customWidth="1"/>
    <col min="11" max="22" width="12.54296875" style="55" customWidth="1"/>
    <col min="23" max="23" width="14.54296875" style="55" customWidth="1"/>
    <col min="24" max="24" width="12.54296875" style="55" customWidth="1"/>
    <col min="25" max="25" width="16.81640625" style="55" customWidth="1"/>
    <col min="26" max="26" width="21.54296875" style="55" customWidth="1"/>
    <col min="27" max="27" width="25.81640625" style="55" customWidth="1"/>
    <col min="28" max="28" width="16.7265625" style="55" customWidth="1"/>
    <col min="29" max="29" width="23" style="55" customWidth="1"/>
    <col min="30" max="30" width="17.453125" style="55" customWidth="1"/>
    <col min="31" max="31" width="25" style="55" customWidth="1"/>
    <col min="32" max="33" width="12.54296875" style="55" customWidth="1"/>
    <col min="34" max="34" width="19.7265625" style="55" customWidth="1"/>
    <col min="35" max="35" width="20.26953125" style="55" customWidth="1"/>
    <col min="36" max="36" width="18.1796875" style="55" customWidth="1"/>
    <col min="37" max="37" width="21" style="55" customWidth="1"/>
    <col min="38" max="39" width="12.54296875" style="55" customWidth="1"/>
    <col min="40" max="40" width="19.7265625" style="55" customWidth="1"/>
    <col min="41" max="41" width="20.26953125" style="55" customWidth="1"/>
    <col min="42" max="42" width="18.81640625" style="79" customWidth="1"/>
    <col min="43" max="43" width="22.1796875" style="79" customWidth="1"/>
    <col min="44" max="45" width="12.54296875" style="79" customWidth="1"/>
    <col min="46" max="46" width="19.7265625" style="79" customWidth="1"/>
    <col min="47" max="47" width="20.26953125" style="55" customWidth="1"/>
    <col min="48" max="48" width="17.26953125" style="79" customWidth="1"/>
    <col min="49" max="49" width="21.7265625" style="79" customWidth="1"/>
    <col min="50" max="51" width="12.54296875" style="79" customWidth="1"/>
    <col min="52" max="52" width="19.54296875" style="79" customWidth="1"/>
    <col min="53" max="53" width="20.26953125" style="55" customWidth="1"/>
    <col min="54" max="54" width="18.26953125" style="79" customWidth="1"/>
    <col min="55" max="55" width="23.54296875" style="79" customWidth="1"/>
    <col min="56" max="57" width="12.54296875" style="79" customWidth="1"/>
    <col min="58" max="58" width="20.7265625" style="79" customWidth="1"/>
    <col min="59" max="59" width="20.26953125" style="55" customWidth="1"/>
    <col min="60" max="60" width="16.7265625" style="55" customWidth="1"/>
    <col min="61" max="61" width="17" style="55" customWidth="1"/>
    <col min="62" max="63" width="12.54296875" style="55" customWidth="1"/>
    <col min="64" max="64" width="16.81640625" style="55" customWidth="1"/>
    <col min="65" max="65" width="20.26953125" style="55" customWidth="1"/>
    <col min="66" max="66" width="15.81640625" style="55" customWidth="1"/>
    <col min="67" max="67" width="21.453125" style="55" customWidth="1"/>
    <col min="68" max="69" width="12.54296875" style="55" customWidth="1"/>
    <col min="70" max="70" width="17.453125" style="55" customWidth="1"/>
    <col min="71" max="71" width="20.26953125" style="55" customWidth="1"/>
    <col min="72" max="72" width="15.54296875" style="55" customWidth="1"/>
    <col min="73" max="73" width="21" style="55" customWidth="1"/>
    <col min="74" max="75" width="12.54296875" style="55" customWidth="1"/>
    <col min="76" max="76" width="18.54296875" style="55" customWidth="1"/>
    <col min="77" max="77" width="20.26953125" style="55" customWidth="1"/>
    <col min="78" max="78" width="15.453125" style="55" customWidth="1"/>
    <col min="79" max="79" width="18.7265625" style="55" customWidth="1"/>
    <col min="80" max="81" width="12.54296875" style="55" customWidth="1"/>
    <col min="82" max="82" width="17" style="55" customWidth="1"/>
    <col min="83" max="83" width="20.26953125" style="55" customWidth="1"/>
    <col min="84" max="84" width="14.81640625" style="55" customWidth="1"/>
    <col min="85" max="85" width="18.54296875" style="55" customWidth="1"/>
    <col min="86" max="87" width="12.54296875" style="55" customWidth="1"/>
    <col min="88" max="88" width="17.81640625" style="55" customWidth="1"/>
    <col min="89" max="89" width="20.26953125" style="55" customWidth="1"/>
    <col min="90" max="90" width="15" style="55" customWidth="1"/>
    <col min="91" max="91" width="18.54296875" style="55" customWidth="1"/>
    <col min="92" max="93" width="18.26953125" style="55" customWidth="1"/>
    <col min="94" max="94" width="23.1796875" style="55" customWidth="1"/>
    <col min="95" max="95" width="20.26953125" style="55" customWidth="1"/>
    <col min="96" max="96" width="16" style="55" customWidth="1"/>
    <col min="97" max="97" width="27.81640625" style="55" customWidth="1"/>
    <col min="98" max="98" width="29" style="55" customWidth="1"/>
    <col min="99" max="99" width="26.7265625" style="55" customWidth="1"/>
    <col min="100" max="101" width="20.26953125" style="55" customWidth="1"/>
    <col min="102" max="102" width="17.26953125" style="55" customWidth="1"/>
    <col min="103" max="104" width="21.26953125" style="55" customWidth="1"/>
    <col min="105" max="105" width="19.1796875" style="55" customWidth="1"/>
    <col min="106" max="106" width="18.81640625" style="55" customWidth="1"/>
    <col min="107" max="107" width="18.1796875" style="55" customWidth="1"/>
    <col min="108" max="108" width="17.54296875" style="55" customWidth="1"/>
    <col min="109" max="109" width="17.1796875" style="55" customWidth="1"/>
    <col min="110" max="110" width="22" style="55" customWidth="1"/>
    <col min="111" max="113" width="18.1796875" style="55" customWidth="1"/>
    <col min="114" max="114" width="20.81640625" style="55" customWidth="1"/>
    <col min="115" max="115" width="17.54296875" style="55" customWidth="1"/>
    <col min="116" max="116" width="18.453125" style="55" customWidth="1"/>
    <col min="117" max="117" width="18" style="55" customWidth="1"/>
    <col min="118" max="118" width="29.81640625" style="55" customWidth="1"/>
    <col min="119" max="16384" width="11.453125" style="55"/>
  </cols>
  <sheetData>
    <row r="1" spans="1:118" ht="69.75" customHeight="1">
      <c r="A1" s="79"/>
      <c r="B1" s="524" t="s">
        <v>641</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80"/>
      <c r="AI1" s="79"/>
      <c r="AJ1" s="525"/>
      <c r="AK1" s="525"/>
      <c r="AL1" s="525"/>
      <c r="AM1" s="525"/>
      <c r="AN1" s="80"/>
      <c r="AO1" s="79"/>
      <c r="AU1" s="79"/>
      <c r="BA1" s="79"/>
      <c r="BG1" s="79"/>
      <c r="BH1" s="524"/>
      <c r="BI1" s="524"/>
      <c r="BJ1" s="524"/>
      <c r="BK1" s="524"/>
      <c r="BL1" s="524"/>
      <c r="BM1" s="524"/>
      <c r="BN1" s="524"/>
      <c r="BO1" s="524"/>
      <c r="BP1" s="524"/>
      <c r="BQ1" s="524"/>
      <c r="BR1" s="524"/>
      <c r="BS1" s="524"/>
      <c r="BT1" s="524"/>
      <c r="BU1" s="524"/>
      <c r="BV1" s="524"/>
      <c r="BW1" s="524"/>
      <c r="BX1" s="524"/>
      <c r="BY1" s="524"/>
      <c r="BZ1" s="524"/>
      <c r="CA1" s="524"/>
      <c r="CB1" s="524"/>
      <c r="CC1" s="80"/>
      <c r="CD1" s="525"/>
      <c r="CE1" s="525"/>
      <c r="CF1" s="525"/>
      <c r="CG1" s="525"/>
      <c r="CH1" s="525"/>
      <c r="CI1" s="80"/>
      <c r="CJ1" s="524"/>
      <c r="CK1" s="524"/>
      <c r="CL1" s="524"/>
      <c r="CM1" s="524"/>
      <c r="CN1" s="524"/>
      <c r="CO1" s="524"/>
    </row>
    <row r="2" spans="1:118"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J2" s="79"/>
      <c r="AK2" s="79"/>
      <c r="AL2" s="79"/>
      <c r="AM2" s="79"/>
      <c r="AN2" s="79"/>
      <c r="BH2" s="79"/>
      <c r="BI2" s="79"/>
      <c r="BJ2" s="79"/>
      <c r="BK2" s="79"/>
      <c r="BL2" s="79"/>
      <c r="BN2" s="79"/>
      <c r="BO2" s="79"/>
      <c r="BP2" s="79"/>
      <c r="BQ2" s="79"/>
      <c r="BR2" s="79"/>
      <c r="BT2" s="79"/>
      <c r="BU2" s="79"/>
      <c r="BV2" s="79"/>
      <c r="BW2" s="79"/>
      <c r="BX2" s="79"/>
      <c r="BZ2" s="79"/>
      <c r="CA2" s="79"/>
      <c r="CB2" s="79"/>
      <c r="CC2" s="79"/>
      <c r="CD2" s="79"/>
      <c r="CF2" s="79"/>
      <c r="CG2" s="79"/>
      <c r="CH2" s="79"/>
      <c r="CI2" s="79"/>
      <c r="CJ2" s="79"/>
      <c r="CL2" s="79"/>
      <c r="CM2" s="79"/>
      <c r="CN2" s="79"/>
      <c r="CO2" s="79"/>
    </row>
    <row r="3" spans="1:118"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8"/>
      <c r="AH3" s="529"/>
      <c r="AI3" s="529"/>
      <c r="AJ3" s="529"/>
      <c r="AK3" s="529"/>
      <c r="AL3" s="529"/>
      <c r="AM3" s="529"/>
      <c r="AN3" s="529"/>
      <c r="AO3" s="79"/>
      <c r="AU3" s="79"/>
      <c r="BA3" s="79"/>
      <c r="BG3" s="79"/>
      <c r="BH3" s="127"/>
      <c r="BI3" s="530"/>
      <c r="BJ3" s="530"/>
      <c r="BK3" s="530"/>
      <c r="BL3" s="530"/>
      <c r="BM3" s="530"/>
      <c r="BN3" s="530"/>
      <c r="BO3" s="530"/>
      <c r="BP3" s="530"/>
      <c r="BQ3" s="530"/>
      <c r="BR3" s="530"/>
      <c r="BS3" s="530"/>
      <c r="BT3" s="530"/>
      <c r="BU3" s="530"/>
      <c r="BV3" s="530"/>
      <c r="BW3" s="530"/>
      <c r="BX3" s="530"/>
      <c r="BY3" s="530"/>
      <c r="BZ3" s="530"/>
      <c r="CA3" s="530"/>
      <c r="CB3" s="530"/>
      <c r="CC3" s="529"/>
      <c r="CD3" s="529"/>
      <c r="CE3" s="529"/>
      <c r="CF3" s="529"/>
      <c r="CG3" s="529"/>
      <c r="CH3" s="529"/>
      <c r="CI3" s="529"/>
      <c r="CJ3" s="127"/>
      <c r="CL3" s="530"/>
      <c r="CM3" s="530"/>
      <c r="CN3" s="530"/>
      <c r="CO3" s="530"/>
    </row>
    <row r="4" spans="1:118"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79"/>
      <c r="AU4" s="79"/>
      <c r="BA4" s="79"/>
      <c r="BG4" s="79"/>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row>
    <row r="5" spans="1:118" ht="16" thickBot="1">
      <c r="A5" s="79"/>
      <c r="B5" s="82"/>
      <c r="C5" s="82"/>
      <c r="D5" s="79"/>
      <c r="E5" s="79"/>
      <c r="F5" s="79"/>
      <c r="G5" s="79"/>
      <c r="H5" s="82"/>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U5" s="79"/>
      <c r="BA5" s="79"/>
      <c r="BG5" s="79"/>
      <c r="BH5" s="524"/>
      <c r="BI5" s="524"/>
      <c r="BJ5" s="524"/>
      <c r="BK5" s="524"/>
      <c r="BL5" s="524"/>
      <c r="BM5" s="524"/>
      <c r="BN5" s="524"/>
      <c r="BO5" s="524"/>
      <c r="BP5" s="524"/>
      <c r="BQ5" s="524"/>
      <c r="BR5" s="524"/>
      <c r="BS5" s="524"/>
      <c r="BT5" s="524"/>
      <c r="BU5" s="524"/>
      <c r="BV5" s="524"/>
      <c r="BW5" s="524"/>
      <c r="BX5" s="524"/>
      <c r="BY5" s="524"/>
      <c r="BZ5" s="524"/>
      <c r="CA5" s="524"/>
      <c r="CB5" s="524"/>
      <c r="CC5" s="80"/>
      <c r="CD5" s="525"/>
      <c r="CE5" s="525"/>
      <c r="CF5" s="525"/>
      <c r="CG5" s="525"/>
      <c r="CH5" s="525"/>
      <c r="CI5" s="80"/>
      <c r="CJ5" s="524"/>
      <c r="CK5" s="524"/>
      <c r="CL5" s="524"/>
      <c r="CM5" s="524"/>
      <c r="CN5" s="524"/>
      <c r="CO5" s="524"/>
    </row>
    <row r="6" spans="1:118" ht="15" customHeight="1" thickBot="1">
      <c r="A6" s="82"/>
      <c r="B6" s="534" t="s">
        <v>292</v>
      </c>
      <c r="C6" s="534" t="s">
        <v>293</v>
      </c>
      <c r="D6" s="534" t="s">
        <v>294</v>
      </c>
      <c r="E6" s="534" t="s">
        <v>5</v>
      </c>
      <c r="F6" s="534" t="s">
        <v>838</v>
      </c>
      <c r="G6" s="534" t="s">
        <v>842</v>
      </c>
      <c r="H6" s="534" t="s">
        <v>609</v>
      </c>
      <c r="I6" s="532" t="s">
        <v>9</v>
      </c>
      <c r="J6" s="532" t="s">
        <v>366</v>
      </c>
      <c r="K6" s="533" t="s">
        <v>367</v>
      </c>
      <c r="L6" s="533"/>
      <c r="M6" s="535" t="s">
        <v>339</v>
      </c>
      <c r="N6" s="535"/>
      <c r="O6" s="535"/>
      <c r="P6" s="535"/>
      <c r="Q6" s="535"/>
      <c r="R6" s="535"/>
      <c r="S6" s="535"/>
      <c r="T6" s="535"/>
      <c r="U6" s="535"/>
      <c r="V6" s="535"/>
      <c r="W6" s="535"/>
      <c r="X6" s="535"/>
      <c r="Y6" s="535" t="s">
        <v>340</v>
      </c>
      <c r="Z6" s="533" t="s">
        <v>296</v>
      </c>
      <c r="AA6" s="533" t="s">
        <v>149</v>
      </c>
      <c r="AB6" s="533" t="s">
        <v>150</v>
      </c>
      <c r="AC6" s="533" t="s">
        <v>151</v>
      </c>
      <c r="AD6" s="533" t="s">
        <v>152</v>
      </c>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72"/>
      <c r="CZ6" s="576" t="s">
        <v>348</v>
      </c>
      <c r="DA6" s="553" t="s">
        <v>153</v>
      </c>
      <c r="DB6" s="555" t="s">
        <v>154</v>
      </c>
      <c r="DC6" s="556"/>
      <c r="DD6" s="556"/>
      <c r="DE6" s="556"/>
      <c r="DF6" s="556"/>
      <c r="DG6" s="556"/>
      <c r="DH6" s="556"/>
      <c r="DI6" s="556"/>
      <c r="DJ6" s="556"/>
      <c r="DK6" s="556"/>
      <c r="DL6" s="556"/>
      <c r="DM6" s="557"/>
      <c r="DN6" s="536" t="s">
        <v>155</v>
      </c>
    </row>
    <row r="7" spans="1:118" ht="15" customHeight="1">
      <c r="A7" s="82"/>
      <c r="B7" s="534"/>
      <c r="C7" s="534"/>
      <c r="D7" s="534"/>
      <c r="E7" s="534"/>
      <c r="F7" s="534"/>
      <c r="G7" s="534"/>
      <c r="H7" s="534"/>
      <c r="I7" s="532"/>
      <c r="J7" s="532"/>
      <c r="K7" s="533"/>
      <c r="L7" s="533"/>
      <c r="M7" s="535"/>
      <c r="N7" s="535"/>
      <c r="O7" s="535"/>
      <c r="P7" s="535"/>
      <c r="Q7" s="535"/>
      <c r="R7" s="535"/>
      <c r="S7" s="535"/>
      <c r="T7" s="535"/>
      <c r="U7" s="535"/>
      <c r="V7" s="535"/>
      <c r="W7" s="535"/>
      <c r="X7" s="535"/>
      <c r="Y7" s="535"/>
      <c r="Z7" s="533"/>
      <c r="AA7" s="533"/>
      <c r="AB7" s="533"/>
      <c r="AC7" s="533"/>
      <c r="AD7" s="533" t="s">
        <v>156</v>
      </c>
      <c r="AE7" s="533"/>
      <c r="AF7" s="533"/>
      <c r="AG7" s="533"/>
      <c r="AH7" s="533"/>
      <c r="AI7" s="533"/>
      <c r="AJ7" s="547" t="s">
        <v>157</v>
      </c>
      <c r="AK7" s="547"/>
      <c r="AL7" s="547"/>
      <c r="AM7" s="547"/>
      <c r="AN7" s="547"/>
      <c r="AO7" s="547"/>
      <c r="AP7" s="533" t="s">
        <v>158</v>
      </c>
      <c r="AQ7" s="533"/>
      <c r="AR7" s="533"/>
      <c r="AS7" s="533"/>
      <c r="AT7" s="533"/>
      <c r="AU7" s="533"/>
      <c r="AV7" s="547" t="s">
        <v>159</v>
      </c>
      <c r="AW7" s="547"/>
      <c r="AX7" s="547"/>
      <c r="AY7" s="547"/>
      <c r="AZ7" s="547"/>
      <c r="BA7" s="547"/>
      <c r="BB7" s="533" t="s">
        <v>160</v>
      </c>
      <c r="BC7" s="533"/>
      <c r="BD7" s="533"/>
      <c r="BE7" s="533"/>
      <c r="BF7" s="533"/>
      <c r="BG7" s="533"/>
      <c r="BH7" s="547" t="s">
        <v>161</v>
      </c>
      <c r="BI7" s="547"/>
      <c r="BJ7" s="547"/>
      <c r="BK7" s="547"/>
      <c r="BL7" s="547"/>
      <c r="BM7" s="547"/>
      <c r="BN7" s="533" t="s">
        <v>162</v>
      </c>
      <c r="BO7" s="533"/>
      <c r="BP7" s="533"/>
      <c r="BQ7" s="533"/>
      <c r="BR7" s="533"/>
      <c r="BS7" s="229"/>
      <c r="BT7" s="547" t="s">
        <v>163</v>
      </c>
      <c r="BU7" s="547"/>
      <c r="BV7" s="547"/>
      <c r="BW7" s="547"/>
      <c r="BX7" s="547"/>
      <c r="BY7" s="547"/>
      <c r="BZ7" s="533" t="s">
        <v>164</v>
      </c>
      <c r="CA7" s="533"/>
      <c r="CB7" s="533"/>
      <c r="CC7" s="533"/>
      <c r="CD7" s="533"/>
      <c r="CE7" s="533"/>
      <c r="CF7" s="547" t="s">
        <v>165</v>
      </c>
      <c r="CG7" s="547"/>
      <c r="CH7" s="547"/>
      <c r="CI7" s="547"/>
      <c r="CJ7" s="547"/>
      <c r="CK7" s="547"/>
      <c r="CL7" s="533" t="s">
        <v>166</v>
      </c>
      <c r="CM7" s="533"/>
      <c r="CN7" s="533"/>
      <c r="CO7" s="533"/>
      <c r="CP7" s="533"/>
      <c r="CQ7" s="533"/>
      <c r="CR7" s="547" t="s">
        <v>167</v>
      </c>
      <c r="CS7" s="547"/>
      <c r="CT7" s="547"/>
      <c r="CU7" s="547"/>
      <c r="CV7" s="547"/>
      <c r="CW7" s="192"/>
      <c r="CX7" s="533" t="s">
        <v>168</v>
      </c>
      <c r="CY7" s="574" t="s">
        <v>169</v>
      </c>
      <c r="CZ7" s="577"/>
      <c r="DA7" s="554"/>
      <c r="DB7" s="558" t="s">
        <v>156</v>
      </c>
      <c r="DC7" s="541" t="s">
        <v>157</v>
      </c>
      <c r="DD7" s="541" t="s">
        <v>158</v>
      </c>
      <c r="DE7" s="541" t="s">
        <v>159</v>
      </c>
      <c r="DF7" s="541" t="s">
        <v>160</v>
      </c>
      <c r="DG7" s="541" t="s">
        <v>161</v>
      </c>
      <c r="DH7" s="541" t="s">
        <v>162</v>
      </c>
      <c r="DI7" s="541" t="s">
        <v>163</v>
      </c>
      <c r="DJ7" s="541" t="s">
        <v>164</v>
      </c>
      <c r="DK7" s="541" t="s">
        <v>165</v>
      </c>
      <c r="DL7" s="541" t="s">
        <v>166</v>
      </c>
      <c r="DM7" s="543" t="s">
        <v>167</v>
      </c>
      <c r="DN7" s="537"/>
    </row>
    <row r="8" spans="1:118" ht="93.5" thickBot="1">
      <c r="A8" s="82"/>
      <c r="B8" s="585"/>
      <c r="C8" s="585"/>
      <c r="D8" s="585"/>
      <c r="E8" s="585"/>
      <c r="F8" s="585"/>
      <c r="G8" s="585"/>
      <c r="H8" s="585"/>
      <c r="I8" s="542"/>
      <c r="J8" s="542"/>
      <c r="K8" s="579"/>
      <c r="L8" s="579"/>
      <c r="M8" s="479" t="s">
        <v>328</v>
      </c>
      <c r="N8" s="479" t="s">
        <v>300</v>
      </c>
      <c r="O8" s="479" t="s">
        <v>329</v>
      </c>
      <c r="P8" s="479" t="s">
        <v>330</v>
      </c>
      <c r="Q8" s="479" t="s">
        <v>331</v>
      </c>
      <c r="R8" s="479" t="s">
        <v>332</v>
      </c>
      <c r="S8" s="479" t="s">
        <v>333</v>
      </c>
      <c r="T8" s="479" t="s">
        <v>334</v>
      </c>
      <c r="U8" s="479" t="s">
        <v>335</v>
      </c>
      <c r="V8" s="479" t="s">
        <v>336</v>
      </c>
      <c r="W8" s="479" t="s">
        <v>337</v>
      </c>
      <c r="X8" s="479" t="s">
        <v>338</v>
      </c>
      <c r="Y8" s="583"/>
      <c r="Z8" s="579"/>
      <c r="AA8" s="579"/>
      <c r="AB8" s="579"/>
      <c r="AC8" s="579"/>
      <c r="AD8" s="229" t="s">
        <v>170</v>
      </c>
      <c r="AE8" s="229" t="s">
        <v>171</v>
      </c>
      <c r="AF8" s="229" t="s">
        <v>172</v>
      </c>
      <c r="AG8" s="229" t="s">
        <v>173</v>
      </c>
      <c r="AH8" s="229" t="s">
        <v>297</v>
      </c>
      <c r="AI8" s="229" t="s">
        <v>327</v>
      </c>
      <c r="AJ8" s="192" t="s">
        <v>170</v>
      </c>
      <c r="AK8" s="192" t="s">
        <v>171</v>
      </c>
      <c r="AL8" s="192" t="s">
        <v>172</v>
      </c>
      <c r="AM8" s="192" t="s">
        <v>173</v>
      </c>
      <c r="AN8" s="192" t="s">
        <v>297</v>
      </c>
      <c r="AO8" s="192" t="s">
        <v>327</v>
      </c>
      <c r="AP8" s="229" t="s">
        <v>170</v>
      </c>
      <c r="AQ8" s="229" t="s">
        <v>171</v>
      </c>
      <c r="AR8" s="229" t="s">
        <v>172</v>
      </c>
      <c r="AS8" s="229" t="s">
        <v>173</v>
      </c>
      <c r="AT8" s="229" t="s">
        <v>297</v>
      </c>
      <c r="AU8" s="229" t="s">
        <v>327</v>
      </c>
      <c r="AV8" s="192" t="s">
        <v>170</v>
      </c>
      <c r="AW8" s="192" t="s">
        <v>171</v>
      </c>
      <c r="AX8" s="192" t="s">
        <v>172</v>
      </c>
      <c r="AY8" s="192" t="s">
        <v>173</v>
      </c>
      <c r="AZ8" s="192" t="s">
        <v>297</v>
      </c>
      <c r="BA8" s="192" t="s">
        <v>327</v>
      </c>
      <c r="BB8" s="229" t="s">
        <v>170</v>
      </c>
      <c r="BC8" s="229" t="s">
        <v>171</v>
      </c>
      <c r="BD8" s="229" t="s">
        <v>172</v>
      </c>
      <c r="BE8" s="229" t="s">
        <v>173</v>
      </c>
      <c r="BF8" s="229" t="s">
        <v>297</v>
      </c>
      <c r="BG8" s="229" t="s">
        <v>327</v>
      </c>
      <c r="BH8" s="192" t="s">
        <v>170</v>
      </c>
      <c r="BI8" s="192" t="s">
        <v>171</v>
      </c>
      <c r="BJ8" s="192" t="s">
        <v>172</v>
      </c>
      <c r="BK8" s="192" t="s">
        <v>173</v>
      </c>
      <c r="BL8" s="192" t="s">
        <v>297</v>
      </c>
      <c r="BM8" s="192" t="s">
        <v>327</v>
      </c>
      <c r="BN8" s="229" t="s">
        <v>170</v>
      </c>
      <c r="BO8" s="229" t="s">
        <v>171</v>
      </c>
      <c r="BP8" s="229" t="s">
        <v>172</v>
      </c>
      <c r="BQ8" s="229" t="s">
        <v>173</v>
      </c>
      <c r="BR8" s="229" t="s">
        <v>297</v>
      </c>
      <c r="BS8" s="229" t="s">
        <v>327</v>
      </c>
      <c r="BT8" s="192" t="s">
        <v>170</v>
      </c>
      <c r="BU8" s="250" t="s">
        <v>171</v>
      </c>
      <c r="BV8" s="192" t="s">
        <v>172</v>
      </c>
      <c r="BW8" s="192" t="s">
        <v>173</v>
      </c>
      <c r="BX8" s="192" t="s">
        <v>297</v>
      </c>
      <c r="BY8" s="192" t="s">
        <v>327</v>
      </c>
      <c r="BZ8" s="229" t="s">
        <v>170</v>
      </c>
      <c r="CA8" s="229" t="s">
        <v>171</v>
      </c>
      <c r="CB8" s="229" t="s">
        <v>172</v>
      </c>
      <c r="CC8" s="251" t="s">
        <v>173</v>
      </c>
      <c r="CD8" s="229" t="s">
        <v>297</v>
      </c>
      <c r="CE8" s="229" t="s">
        <v>327</v>
      </c>
      <c r="CF8" s="192" t="s">
        <v>170</v>
      </c>
      <c r="CG8" s="192" t="s">
        <v>171</v>
      </c>
      <c r="CH8" s="192" t="s">
        <v>172</v>
      </c>
      <c r="CI8" s="192" t="s">
        <v>173</v>
      </c>
      <c r="CJ8" s="192" t="s">
        <v>297</v>
      </c>
      <c r="CK8" s="192" t="s">
        <v>327</v>
      </c>
      <c r="CL8" s="229" t="s">
        <v>170</v>
      </c>
      <c r="CM8" s="229" t="s">
        <v>171</v>
      </c>
      <c r="CN8" s="229" t="s">
        <v>172</v>
      </c>
      <c r="CO8" s="229" t="s">
        <v>173</v>
      </c>
      <c r="CP8" s="229" t="s">
        <v>297</v>
      </c>
      <c r="CQ8" s="229" t="s">
        <v>327</v>
      </c>
      <c r="CR8" s="192" t="s">
        <v>170</v>
      </c>
      <c r="CS8" s="192" t="s">
        <v>171</v>
      </c>
      <c r="CT8" s="192" t="s">
        <v>172</v>
      </c>
      <c r="CU8" s="192" t="s">
        <v>173</v>
      </c>
      <c r="CV8" s="229" t="s">
        <v>297</v>
      </c>
      <c r="CW8" s="229" t="s">
        <v>327</v>
      </c>
      <c r="CX8" s="533"/>
      <c r="CY8" s="575"/>
      <c r="CZ8" s="578"/>
      <c r="DA8" s="554"/>
      <c r="DB8" s="559"/>
      <c r="DC8" s="542"/>
      <c r="DD8" s="542"/>
      <c r="DE8" s="542"/>
      <c r="DF8" s="532"/>
      <c r="DG8" s="542"/>
      <c r="DH8" s="542"/>
      <c r="DI8" s="542"/>
      <c r="DJ8" s="542"/>
      <c r="DK8" s="542"/>
      <c r="DL8" s="542"/>
      <c r="DM8" s="544"/>
      <c r="DN8" s="562"/>
    </row>
    <row r="9" spans="1:118" ht="108.75" customHeight="1" thickBot="1">
      <c r="A9" s="186"/>
      <c r="B9" s="70" t="s">
        <v>192</v>
      </c>
      <c r="C9" s="70" t="s">
        <v>195</v>
      </c>
      <c r="D9" s="70" t="s">
        <v>200</v>
      </c>
      <c r="E9" s="70" t="s">
        <v>326</v>
      </c>
      <c r="F9" s="70" t="s">
        <v>207</v>
      </c>
      <c r="G9" s="70" t="s">
        <v>224</v>
      </c>
      <c r="H9" s="70" t="s">
        <v>642</v>
      </c>
      <c r="I9" s="70" t="s">
        <v>224</v>
      </c>
      <c r="J9" s="70" t="s">
        <v>719</v>
      </c>
      <c r="K9" s="582" t="s">
        <v>720</v>
      </c>
      <c r="L9" s="582"/>
      <c r="M9" s="252">
        <v>0</v>
      </c>
      <c r="N9" s="252">
        <v>1</v>
      </c>
      <c r="O9" s="252">
        <v>2</v>
      </c>
      <c r="P9" s="252">
        <v>0</v>
      </c>
      <c r="Q9" s="252">
        <v>0</v>
      </c>
      <c r="R9" s="252">
        <v>1</v>
      </c>
      <c r="S9" s="252">
        <v>0</v>
      </c>
      <c r="T9" s="252">
        <v>2</v>
      </c>
      <c r="U9" s="252">
        <v>2</v>
      </c>
      <c r="V9" s="252">
        <v>0</v>
      </c>
      <c r="W9" s="252">
        <v>2</v>
      </c>
      <c r="X9" s="252">
        <v>1</v>
      </c>
      <c r="Y9" s="252" t="s">
        <v>715</v>
      </c>
      <c r="Z9" s="584" t="s">
        <v>721</v>
      </c>
      <c r="AA9" s="96" t="s">
        <v>708</v>
      </c>
      <c r="AB9" s="96" t="s">
        <v>716</v>
      </c>
      <c r="AC9" s="109">
        <v>1</v>
      </c>
      <c r="AD9" s="477">
        <f>+M9</f>
        <v>0</v>
      </c>
      <c r="AE9" s="331">
        <f>IFERROR(AD9/SUM($M9:$X9)*100,0)</f>
        <v>0</v>
      </c>
      <c r="AF9" s="330"/>
      <c r="AG9" s="331">
        <f>IFERROR(AF9/SUM($L9:$W9)*100,0)</f>
        <v>0</v>
      </c>
      <c r="AH9" s="330"/>
      <c r="AI9" s="332"/>
      <c r="AJ9" s="330">
        <f>+N9</f>
        <v>1</v>
      </c>
      <c r="AK9" s="331">
        <f>IFERROR(AJ9/SUM($M9:$X9)*100,0)</f>
        <v>9.0909090909090917</v>
      </c>
      <c r="AL9" s="330"/>
      <c r="AM9" s="331">
        <f>IFERROR(AL9/SUM($L9:$W9)*100,0)</f>
        <v>0</v>
      </c>
      <c r="AN9" s="330"/>
      <c r="AO9" s="332"/>
      <c r="AP9" s="330">
        <f>+O9</f>
        <v>2</v>
      </c>
      <c r="AQ9" s="331">
        <f>IFERROR(AP9/SUM($M9:$X9)*100,0)</f>
        <v>18.181818181818183</v>
      </c>
      <c r="AR9" s="330"/>
      <c r="AS9" s="331">
        <f>IFERROR(AR9/SUM($L9:$W9)*100,0)</f>
        <v>0</v>
      </c>
      <c r="AT9" s="330"/>
      <c r="AU9" s="332"/>
      <c r="AV9" s="330">
        <f>+P9</f>
        <v>0</v>
      </c>
      <c r="AW9" s="331">
        <f>IFERROR(AV9/SUM($M9:$X9)*100,0)</f>
        <v>0</v>
      </c>
      <c r="AX9" s="330"/>
      <c r="AY9" s="331">
        <f>IFERROR(AX9/SUM($L9:$W9)*100,0)</f>
        <v>0</v>
      </c>
      <c r="AZ9" s="96"/>
      <c r="BA9" s="95"/>
      <c r="BB9" s="94">
        <f>+Q9</f>
        <v>0</v>
      </c>
      <c r="BC9" s="331">
        <f>IFERROR(BB9/SUM($M9:$X9)*100,0)</f>
        <v>0</v>
      </c>
      <c r="BD9" s="330"/>
      <c r="BE9" s="331">
        <f>IFERROR(BD9/SUM($L9:$W9)*100,0)</f>
        <v>0</v>
      </c>
      <c r="BF9" s="94"/>
      <c r="BG9" s="95"/>
      <c r="BH9" s="94">
        <f>+R9</f>
        <v>1</v>
      </c>
      <c r="BI9" s="331">
        <f>IFERROR(BH9/SUM($M9:$X9)*100,0)</f>
        <v>9.0909090909090917</v>
      </c>
      <c r="BJ9" s="330"/>
      <c r="BK9" s="331">
        <f>IFERROR(BJ9/SUM($L9:$W9)*100,0)</f>
        <v>0</v>
      </c>
      <c r="BL9" s="151"/>
      <c r="BM9" s="95"/>
      <c r="BN9" s="94">
        <f>+S9</f>
        <v>0</v>
      </c>
      <c r="BO9" s="331">
        <f>IFERROR(BN9/SUM($M9:$X9)*100,0)</f>
        <v>0</v>
      </c>
      <c r="BP9" s="330"/>
      <c r="BQ9" s="331">
        <f>IFERROR(BP9/SUM($L9:$W9)*100,0)</f>
        <v>0</v>
      </c>
      <c r="BR9" s="95"/>
      <c r="BS9" s="95"/>
      <c r="BT9" s="95">
        <f>+T9</f>
        <v>2</v>
      </c>
      <c r="BU9" s="331">
        <f>IFERROR(BT9/SUM($M9:$X9)*100,0)</f>
        <v>18.181818181818183</v>
      </c>
      <c r="BV9" s="330"/>
      <c r="BW9" s="331">
        <f>IFERROR(BV9/SUM($L9:$W9)*100,0)</f>
        <v>0</v>
      </c>
      <c r="BX9" s="95"/>
      <c r="BY9" s="95"/>
      <c r="BZ9" s="95">
        <f>+U9</f>
        <v>2</v>
      </c>
      <c r="CA9" s="331">
        <f>IFERROR(BZ9/SUM($M9:$X9)*100,0)</f>
        <v>18.181818181818183</v>
      </c>
      <c r="CB9" s="330"/>
      <c r="CC9" s="331">
        <f>IFERROR(CB9/SUM($L9:$W9)*100,0)</f>
        <v>0</v>
      </c>
      <c r="CD9" s="95"/>
      <c r="CE9" s="95"/>
      <c r="CF9" s="95">
        <f>+V9</f>
        <v>0</v>
      </c>
      <c r="CG9" s="331">
        <f>IFERROR(CF9/SUM($M9:$X9)*100,0)</f>
        <v>0</v>
      </c>
      <c r="CH9" s="330"/>
      <c r="CI9" s="331">
        <f>IFERROR(CH9/SUM($L9:$W9)*100,0)</f>
        <v>0</v>
      </c>
      <c r="CJ9" s="95"/>
      <c r="CK9" s="95"/>
      <c r="CL9" s="95">
        <f>+W9</f>
        <v>2</v>
      </c>
      <c r="CM9" s="331">
        <f>IFERROR(CL9/SUM($M9:$X9)*100,0)</f>
        <v>18.181818181818183</v>
      </c>
      <c r="CN9" s="330"/>
      <c r="CO9" s="331">
        <f>IFERROR(CN9/SUM($L9:$W9)*100,0)</f>
        <v>0</v>
      </c>
      <c r="CP9" s="95"/>
      <c r="CQ9" s="95"/>
      <c r="CR9" s="95">
        <f>+X9</f>
        <v>1</v>
      </c>
      <c r="CS9" s="331">
        <f>IFERROR(CR9/SUM($M9:$X9)*100,0)</f>
        <v>9.0909090909090917</v>
      </c>
      <c r="CT9" s="330"/>
      <c r="CU9" s="331">
        <f>IFERROR(CT9/SUM($L9:$W9)*100,0)</f>
        <v>0</v>
      </c>
      <c r="CV9" s="95"/>
      <c r="CW9" s="95"/>
      <c r="CX9" s="95">
        <f t="shared" ref="CX9" si="0">SUM(CT9,CN9,CH9,CB9,BV9,BP9,BJ9,BD9,AX9,AR9,AL9,AF9)</f>
        <v>0</v>
      </c>
      <c r="CY9" s="232">
        <f t="shared" ref="CX9:CY15" si="1">SUM(CU9,CO9,CI9,CC9,BW9,BQ9,BK9,BE9,AY9,AS9,AM9,AG9)</f>
        <v>0</v>
      </c>
      <c r="CZ9" s="194"/>
      <c r="DA9" s="106"/>
      <c r="DB9" s="99"/>
      <c r="DC9" s="129"/>
      <c r="DD9" s="130"/>
      <c r="DE9" s="130"/>
      <c r="DF9"/>
      <c r="DG9" s="84"/>
      <c r="DH9" s="84"/>
      <c r="DI9" s="84"/>
      <c r="DJ9" s="84"/>
      <c r="DK9" s="84"/>
      <c r="DL9" s="84"/>
      <c r="DM9" s="85"/>
      <c r="DN9" s="91"/>
    </row>
    <row r="10" spans="1:118" ht="108.75" customHeight="1" thickBot="1">
      <c r="A10" s="186"/>
      <c r="B10" s="70" t="s">
        <v>192</v>
      </c>
      <c r="C10" s="70" t="s">
        <v>195</v>
      </c>
      <c r="D10" s="70" t="s">
        <v>200</v>
      </c>
      <c r="E10" s="70" t="s">
        <v>326</v>
      </c>
      <c r="F10" s="70" t="s">
        <v>207</v>
      </c>
      <c r="G10" s="70" t="s">
        <v>224</v>
      </c>
      <c r="H10" s="70" t="s">
        <v>642</v>
      </c>
      <c r="I10" s="70" t="s">
        <v>224</v>
      </c>
      <c r="J10" s="70" t="s">
        <v>722</v>
      </c>
      <c r="K10" s="582" t="s">
        <v>720</v>
      </c>
      <c r="L10" s="582"/>
      <c r="M10" s="252">
        <v>0</v>
      </c>
      <c r="N10" s="252">
        <v>1</v>
      </c>
      <c r="O10" s="252">
        <v>2</v>
      </c>
      <c r="P10" s="252">
        <v>3</v>
      </c>
      <c r="Q10" s="252">
        <v>4</v>
      </c>
      <c r="R10" s="252">
        <v>1</v>
      </c>
      <c r="S10" s="252">
        <v>1</v>
      </c>
      <c r="T10" s="252">
        <v>4</v>
      </c>
      <c r="U10" s="252">
        <v>3</v>
      </c>
      <c r="V10" s="252">
        <v>5</v>
      </c>
      <c r="W10" s="252">
        <v>4</v>
      </c>
      <c r="X10" s="252">
        <v>3</v>
      </c>
      <c r="Y10" s="252" t="s">
        <v>715</v>
      </c>
      <c r="Z10" s="584"/>
      <c r="AA10" s="96" t="s">
        <v>708</v>
      </c>
      <c r="AB10" s="96" t="s">
        <v>716</v>
      </c>
      <c r="AC10" s="109">
        <v>1</v>
      </c>
      <c r="AD10" s="478">
        <f t="shared" ref="AD10:AD15" si="2">+M10</f>
        <v>0</v>
      </c>
      <c r="AE10" s="331">
        <f t="shared" ref="AE10:AE15" si="3">IFERROR(AD10/SUM($M10:$X10)*100,0)</f>
        <v>0</v>
      </c>
      <c r="AF10" s="330"/>
      <c r="AG10" s="331">
        <f t="shared" ref="AG10:AG15" si="4">IFERROR(AF10/SUM($L10:$W10)*100,0)</f>
        <v>0</v>
      </c>
      <c r="AH10" s="96"/>
      <c r="AI10" s="95"/>
      <c r="AJ10" s="96">
        <f t="shared" ref="AJ10:AJ15" si="5">+N10</f>
        <v>1</v>
      </c>
      <c r="AK10" s="331">
        <f t="shared" ref="AK10:AK14" si="6">IFERROR(AJ10/SUM($M10:$X10)*100,0)</f>
        <v>3.225806451612903</v>
      </c>
      <c r="AL10" s="330"/>
      <c r="AM10" s="331">
        <f t="shared" ref="AM10:AM15" si="7">IFERROR(AL10/SUM($L10:$W10)*100,0)</f>
        <v>0</v>
      </c>
      <c r="AN10" s="96"/>
      <c r="AO10" s="95"/>
      <c r="AP10" s="96">
        <f t="shared" ref="AP10:AP15" si="8">+O10</f>
        <v>2</v>
      </c>
      <c r="AQ10" s="331">
        <f t="shared" ref="AQ10:AQ15" si="9">IFERROR(AP10/SUM($M10:$X10)*100,0)</f>
        <v>6.4516129032258061</v>
      </c>
      <c r="AR10" s="330"/>
      <c r="AS10" s="331">
        <f t="shared" ref="AS10:AS15" si="10">IFERROR(AR10/SUM($L10:$W10)*100,0)</f>
        <v>0</v>
      </c>
      <c r="AT10" s="96"/>
      <c r="AU10" s="95"/>
      <c r="AV10" s="96">
        <f t="shared" ref="AV10:AV15" si="11">+P10</f>
        <v>3</v>
      </c>
      <c r="AW10" s="331">
        <f t="shared" ref="AW10:AW15" si="12">IFERROR(AV10/SUM($M10:$X10)*100,0)</f>
        <v>9.67741935483871</v>
      </c>
      <c r="AX10" s="330"/>
      <c r="AY10" s="331">
        <f t="shared" ref="AY10:AY15" si="13">IFERROR(AX10/SUM($L10:$W10)*100,0)</f>
        <v>0</v>
      </c>
      <c r="AZ10" s="96"/>
      <c r="BA10" s="95"/>
      <c r="BB10" s="94">
        <f t="shared" ref="BB10:BB15" si="14">+Q10</f>
        <v>4</v>
      </c>
      <c r="BC10" s="331">
        <f t="shared" ref="BC10:BC15" si="15">IFERROR(BB10/SUM($M10:$X10)*100,0)</f>
        <v>12.903225806451612</v>
      </c>
      <c r="BD10" s="330"/>
      <c r="BE10" s="331">
        <f t="shared" ref="BE10:BE15" si="16">IFERROR(BD10/SUM($L10:$W10)*100,0)</f>
        <v>0</v>
      </c>
      <c r="BF10" s="94"/>
      <c r="BG10" s="95"/>
      <c r="BH10" s="94">
        <f t="shared" ref="BH10:BH15" si="17">+R10</f>
        <v>1</v>
      </c>
      <c r="BI10" s="331">
        <f t="shared" ref="BI10:BI15" si="18">IFERROR(BH10/SUM($M10:$X10)*100,0)</f>
        <v>3.225806451612903</v>
      </c>
      <c r="BJ10" s="330"/>
      <c r="BK10" s="331">
        <f t="shared" ref="BK10:BK15" si="19">IFERROR(BJ10/SUM($L10:$W10)*100,0)</f>
        <v>0</v>
      </c>
      <c r="BL10" s="151"/>
      <c r="BM10" s="95"/>
      <c r="BN10" s="94">
        <f t="shared" ref="BN10:BN15" si="20">+S10</f>
        <v>1</v>
      </c>
      <c r="BO10" s="331">
        <f t="shared" ref="BO10:BO15" si="21">IFERROR(BN10/SUM($M10:$X10)*100,0)</f>
        <v>3.225806451612903</v>
      </c>
      <c r="BP10" s="330"/>
      <c r="BQ10" s="331">
        <f t="shared" ref="BQ10:BQ15" si="22">IFERROR(BP10/SUM($L10:$W10)*100,0)</f>
        <v>0</v>
      </c>
      <c r="BR10" s="95"/>
      <c r="BS10" s="95"/>
      <c r="BT10" s="95">
        <f t="shared" ref="BT10:BT15" si="23">+T10</f>
        <v>4</v>
      </c>
      <c r="BU10" s="331">
        <f t="shared" ref="BU10:BU15" si="24">IFERROR(BT10/SUM($M10:$X10)*100,0)</f>
        <v>12.903225806451612</v>
      </c>
      <c r="BV10" s="330"/>
      <c r="BW10" s="331">
        <f t="shared" ref="BW10:BW15" si="25">IFERROR(BV10/SUM($L10:$W10)*100,0)</f>
        <v>0</v>
      </c>
      <c r="BX10" s="95"/>
      <c r="BY10" s="95"/>
      <c r="BZ10" s="95">
        <f t="shared" ref="BZ10:BZ37" si="26">+U10</f>
        <v>3</v>
      </c>
      <c r="CA10" s="331">
        <f t="shared" ref="CA10:CA15" si="27">IFERROR(BZ10/SUM($M10:$X10)*100,0)</f>
        <v>9.67741935483871</v>
      </c>
      <c r="CB10" s="330"/>
      <c r="CC10" s="331">
        <f t="shared" ref="CC10:CC15" si="28">IFERROR(CB10/SUM($L10:$W10)*100,0)</f>
        <v>0</v>
      </c>
      <c r="CD10" s="95"/>
      <c r="CE10" s="95"/>
      <c r="CF10" s="95">
        <f t="shared" ref="CF10:CF15" si="29">+V10</f>
        <v>5</v>
      </c>
      <c r="CG10" s="331">
        <f t="shared" ref="CG10:CG15" si="30">IFERROR(CF10/SUM($M10:$X10)*100,0)</f>
        <v>16.129032258064516</v>
      </c>
      <c r="CH10" s="330"/>
      <c r="CI10" s="331">
        <f t="shared" ref="CI10:CI15" si="31">IFERROR(CH10/SUM($L10:$W10)*100,0)</f>
        <v>0</v>
      </c>
      <c r="CJ10" s="95"/>
      <c r="CK10" s="95"/>
      <c r="CL10" s="95">
        <f t="shared" ref="CL10:CL15" si="32">+W10</f>
        <v>4</v>
      </c>
      <c r="CM10" s="331">
        <f t="shared" ref="CM10:CM15" si="33">IFERROR(CL10/SUM($M10:$X10)*100,0)</f>
        <v>12.903225806451612</v>
      </c>
      <c r="CN10" s="330"/>
      <c r="CO10" s="331">
        <f t="shared" ref="CO10:CO15" si="34">IFERROR(CN10/SUM($L10:$W10)*100,0)</f>
        <v>0</v>
      </c>
      <c r="CP10" s="95"/>
      <c r="CQ10" s="95"/>
      <c r="CR10" s="95">
        <f t="shared" ref="CR10:CR15" si="35">+X10</f>
        <v>3</v>
      </c>
      <c r="CS10" s="331">
        <f t="shared" ref="CS10:CS15" si="36">IFERROR(CR10/SUM($M10:$X10)*100,0)</f>
        <v>9.67741935483871</v>
      </c>
      <c r="CT10" s="330"/>
      <c r="CU10" s="331">
        <f t="shared" ref="CU10:CU15" si="37">IFERROR(CT10/SUM($L10:$W10)*100,0)</f>
        <v>0</v>
      </c>
      <c r="CV10" s="95"/>
      <c r="CW10" s="95"/>
      <c r="CX10" s="95">
        <f t="shared" si="1"/>
        <v>0</v>
      </c>
      <c r="CY10" s="233">
        <f t="shared" si="1"/>
        <v>0</v>
      </c>
      <c r="CZ10" s="34"/>
      <c r="DA10" s="112"/>
      <c r="DB10" s="99"/>
      <c r="DC10" s="129"/>
      <c r="DD10" s="130"/>
      <c r="DE10" s="130"/>
      <c r="DF10" s="130"/>
      <c r="DG10" s="97"/>
      <c r="DH10" s="97"/>
      <c r="DI10" s="97"/>
      <c r="DJ10" s="97"/>
      <c r="DK10" s="97"/>
      <c r="DL10" s="97"/>
      <c r="DM10" s="101"/>
      <c r="DN10" s="98"/>
    </row>
    <row r="11" spans="1:118" ht="108.75" customHeight="1" thickBot="1">
      <c r="A11" s="186"/>
      <c r="B11" s="70" t="s">
        <v>192</v>
      </c>
      <c r="C11" s="70" t="s">
        <v>195</v>
      </c>
      <c r="D11" s="70" t="s">
        <v>200</v>
      </c>
      <c r="E11" s="70" t="s">
        <v>326</v>
      </c>
      <c r="F11" s="70" t="s">
        <v>207</v>
      </c>
      <c r="G11" s="70" t="s">
        <v>224</v>
      </c>
      <c r="H11" s="70" t="s">
        <v>642</v>
      </c>
      <c r="I11" s="70" t="s">
        <v>224</v>
      </c>
      <c r="J11" s="70" t="s">
        <v>722</v>
      </c>
      <c r="K11" s="582" t="s">
        <v>723</v>
      </c>
      <c r="L11" s="582"/>
      <c r="M11" s="252">
        <v>0</v>
      </c>
      <c r="N11" s="252">
        <v>1</v>
      </c>
      <c r="O11" s="252">
        <v>0</v>
      </c>
      <c r="P11" s="252">
        <v>0</v>
      </c>
      <c r="Q11" s="252">
        <v>0</v>
      </c>
      <c r="R11" s="252">
        <v>0</v>
      </c>
      <c r="S11" s="252">
        <v>1</v>
      </c>
      <c r="T11" s="252">
        <v>1</v>
      </c>
      <c r="U11" s="252">
        <v>0</v>
      </c>
      <c r="V11" s="252">
        <v>0</v>
      </c>
      <c r="W11" s="252">
        <v>0</v>
      </c>
      <c r="X11" s="252">
        <v>1</v>
      </c>
      <c r="Y11" s="252" t="s">
        <v>715</v>
      </c>
      <c r="Z11" s="584"/>
      <c r="AA11" s="96" t="s">
        <v>708</v>
      </c>
      <c r="AB11" s="96" t="s">
        <v>716</v>
      </c>
      <c r="AC11" s="109">
        <v>1</v>
      </c>
      <c r="AD11" s="478">
        <f t="shared" si="2"/>
        <v>0</v>
      </c>
      <c r="AE11" s="331">
        <f t="shared" si="3"/>
        <v>0</v>
      </c>
      <c r="AF11" s="330"/>
      <c r="AG11" s="331">
        <f t="shared" si="4"/>
        <v>0</v>
      </c>
      <c r="AH11" s="96"/>
      <c r="AI11" s="95"/>
      <c r="AJ11" s="96">
        <f t="shared" si="5"/>
        <v>1</v>
      </c>
      <c r="AK11" s="331">
        <f t="shared" si="6"/>
        <v>25</v>
      </c>
      <c r="AL11" s="330"/>
      <c r="AM11" s="331">
        <f t="shared" si="7"/>
        <v>0</v>
      </c>
      <c r="AN11" s="96"/>
      <c r="AO11" s="95"/>
      <c r="AP11" s="96">
        <f t="shared" si="8"/>
        <v>0</v>
      </c>
      <c r="AQ11" s="331">
        <f t="shared" si="9"/>
        <v>0</v>
      </c>
      <c r="AR11" s="330"/>
      <c r="AS11" s="331">
        <f t="shared" si="10"/>
        <v>0</v>
      </c>
      <c r="AT11" s="96"/>
      <c r="AU11" s="95"/>
      <c r="AV11" s="96">
        <f t="shared" si="11"/>
        <v>0</v>
      </c>
      <c r="AW11" s="331">
        <f t="shared" si="12"/>
        <v>0</v>
      </c>
      <c r="AX11" s="330"/>
      <c r="AY11" s="331">
        <f t="shared" si="13"/>
        <v>0</v>
      </c>
      <c r="AZ11" s="96"/>
      <c r="BA11" s="95"/>
      <c r="BB11" s="94">
        <f t="shared" si="14"/>
        <v>0</v>
      </c>
      <c r="BC11" s="331">
        <f t="shared" si="15"/>
        <v>0</v>
      </c>
      <c r="BD11" s="330"/>
      <c r="BE11" s="331">
        <f t="shared" si="16"/>
        <v>0</v>
      </c>
      <c r="BF11" s="94"/>
      <c r="BG11" s="95"/>
      <c r="BH11" s="94">
        <f t="shared" si="17"/>
        <v>0</v>
      </c>
      <c r="BI11" s="331">
        <f t="shared" si="18"/>
        <v>0</v>
      </c>
      <c r="BJ11" s="330"/>
      <c r="BK11" s="331">
        <f t="shared" si="19"/>
        <v>0</v>
      </c>
      <c r="BL11" s="151"/>
      <c r="BM11" s="95"/>
      <c r="BN11" s="94">
        <f t="shared" si="20"/>
        <v>1</v>
      </c>
      <c r="BO11" s="331">
        <f t="shared" si="21"/>
        <v>25</v>
      </c>
      <c r="BP11" s="330"/>
      <c r="BQ11" s="331">
        <f t="shared" si="22"/>
        <v>0</v>
      </c>
      <c r="BR11" s="95"/>
      <c r="BS11" s="95"/>
      <c r="BT11" s="95">
        <f t="shared" si="23"/>
        <v>1</v>
      </c>
      <c r="BU11" s="331">
        <f t="shared" si="24"/>
        <v>25</v>
      </c>
      <c r="BV11" s="330"/>
      <c r="BW11" s="331">
        <f t="shared" si="25"/>
        <v>0</v>
      </c>
      <c r="BX11" s="95"/>
      <c r="BY11" s="95"/>
      <c r="BZ11" s="95">
        <f t="shared" si="26"/>
        <v>0</v>
      </c>
      <c r="CA11" s="331">
        <f t="shared" si="27"/>
        <v>0</v>
      </c>
      <c r="CB11" s="330"/>
      <c r="CC11" s="331">
        <f t="shared" si="28"/>
        <v>0</v>
      </c>
      <c r="CD11" s="95"/>
      <c r="CE11" s="95"/>
      <c r="CF11" s="95">
        <f t="shared" si="29"/>
        <v>0</v>
      </c>
      <c r="CG11" s="331">
        <f t="shared" si="30"/>
        <v>0</v>
      </c>
      <c r="CH11" s="330"/>
      <c r="CI11" s="331">
        <f t="shared" si="31"/>
        <v>0</v>
      </c>
      <c r="CJ11" s="95"/>
      <c r="CK11" s="95"/>
      <c r="CL11" s="95">
        <f t="shared" si="32"/>
        <v>0</v>
      </c>
      <c r="CM11" s="331">
        <f t="shared" si="33"/>
        <v>0</v>
      </c>
      <c r="CN11" s="330"/>
      <c r="CO11" s="331">
        <f t="shared" si="34"/>
        <v>0</v>
      </c>
      <c r="CP11" s="95"/>
      <c r="CQ11" s="95"/>
      <c r="CR11" s="95">
        <f t="shared" si="35"/>
        <v>1</v>
      </c>
      <c r="CS11" s="331">
        <f t="shared" si="36"/>
        <v>25</v>
      </c>
      <c r="CT11" s="330"/>
      <c r="CU11" s="331">
        <f t="shared" si="37"/>
        <v>0</v>
      </c>
      <c r="CV11" s="95"/>
      <c r="CW11" s="95"/>
      <c r="CX11" s="95">
        <f t="shared" si="1"/>
        <v>0</v>
      </c>
      <c r="CY11" s="233">
        <f t="shared" si="1"/>
        <v>0</v>
      </c>
      <c r="CZ11" s="34"/>
      <c r="DA11" s="112"/>
      <c r="DB11" s="99"/>
      <c r="DC11" s="129"/>
      <c r="DD11" s="130"/>
      <c r="DE11" s="130"/>
      <c r="DF11" s="130"/>
      <c r="DG11" s="97"/>
      <c r="DH11" s="97"/>
      <c r="DI11" s="97"/>
      <c r="DJ11" s="97"/>
      <c r="DK11" s="97"/>
      <c r="DL11" s="97"/>
      <c r="DM11" s="101"/>
      <c r="DN11" s="98"/>
    </row>
    <row r="12" spans="1:118" ht="167.25" customHeight="1" thickBot="1">
      <c r="A12" s="186"/>
      <c r="B12" s="70" t="s">
        <v>192</v>
      </c>
      <c r="C12" s="70" t="s">
        <v>195</v>
      </c>
      <c r="D12" s="70" t="s">
        <v>200</v>
      </c>
      <c r="E12" s="70" t="s">
        <v>326</v>
      </c>
      <c r="F12" s="70" t="s">
        <v>207</v>
      </c>
      <c r="G12" s="70" t="s">
        <v>224</v>
      </c>
      <c r="H12" s="70" t="s">
        <v>642</v>
      </c>
      <c r="I12" s="70" t="s">
        <v>224</v>
      </c>
      <c r="J12" s="70" t="s">
        <v>724</v>
      </c>
      <c r="K12" s="582" t="s">
        <v>720</v>
      </c>
      <c r="L12" s="582"/>
      <c r="M12" s="252">
        <v>3</v>
      </c>
      <c r="N12" s="252">
        <v>4</v>
      </c>
      <c r="O12" s="252">
        <v>3</v>
      </c>
      <c r="P12" s="252">
        <v>3</v>
      </c>
      <c r="Q12" s="252">
        <v>4</v>
      </c>
      <c r="R12" s="252">
        <v>4</v>
      </c>
      <c r="S12" s="252">
        <v>4</v>
      </c>
      <c r="T12" s="252">
        <v>3</v>
      </c>
      <c r="U12" s="252">
        <v>4</v>
      </c>
      <c r="V12" s="252">
        <v>3</v>
      </c>
      <c r="W12" s="252">
        <v>4</v>
      </c>
      <c r="X12" s="252">
        <v>7</v>
      </c>
      <c r="Y12" s="252" t="s">
        <v>715</v>
      </c>
      <c r="Z12" s="584"/>
      <c r="AA12" s="96" t="s">
        <v>708</v>
      </c>
      <c r="AB12" s="96" t="s">
        <v>716</v>
      </c>
      <c r="AC12" s="109">
        <v>1</v>
      </c>
      <c r="AD12" s="478">
        <f t="shared" si="2"/>
        <v>3</v>
      </c>
      <c r="AE12" s="331">
        <f t="shared" si="3"/>
        <v>6.5217391304347823</v>
      </c>
      <c r="AF12" s="330"/>
      <c r="AG12" s="331">
        <f t="shared" si="4"/>
        <v>0</v>
      </c>
      <c r="AH12" s="96"/>
      <c r="AI12" s="95"/>
      <c r="AJ12" s="96">
        <f t="shared" si="5"/>
        <v>4</v>
      </c>
      <c r="AK12" s="331">
        <f>IFERROR(AJ12/SUM($M12:$X12)*100,0)</f>
        <v>8.695652173913043</v>
      </c>
      <c r="AL12" s="330"/>
      <c r="AM12" s="331">
        <f t="shared" si="7"/>
        <v>0</v>
      </c>
      <c r="AN12" s="96"/>
      <c r="AO12" s="95"/>
      <c r="AP12" s="96">
        <f t="shared" si="8"/>
        <v>3</v>
      </c>
      <c r="AQ12" s="331">
        <f>IFERROR(AP12/SUM($M12:$X12)*100,0)</f>
        <v>6.5217391304347823</v>
      </c>
      <c r="AR12" s="330"/>
      <c r="AS12" s="331">
        <f t="shared" si="10"/>
        <v>0</v>
      </c>
      <c r="AT12" s="96"/>
      <c r="AU12" s="95"/>
      <c r="AV12" s="96">
        <f t="shared" si="11"/>
        <v>3</v>
      </c>
      <c r="AW12" s="331">
        <f>IFERROR(AV12/SUM($M12:$X12)*100,0)</f>
        <v>6.5217391304347823</v>
      </c>
      <c r="AX12" s="330"/>
      <c r="AY12" s="331">
        <f t="shared" si="13"/>
        <v>0</v>
      </c>
      <c r="AZ12" s="96"/>
      <c r="BA12" s="95"/>
      <c r="BB12" s="94">
        <f t="shared" si="14"/>
        <v>4</v>
      </c>
      <c r="BC12" s="331">
        <f>IFERROR(BB12/SUM($M12:$X12)*100,0)</f>
        <v>8.695652173913043</v>
      </c>
      <c r="BD12" s="330"/>
      <c r="BE12" s="331">
        <f t="shared" si="16"/>
        <v>0</v>
      </c>
      <c r="BF12" s="94"/>
      <c r="BG12" s="95"/>
      <c r="BH12" s="94">
        <f t="shared" si="17"/>
        <v>4</v>
      </c>
      <c r="BI12" s="331">
        <f>IFERROR(BH12/SUM($M12:$X12)*100,0)</f>
        <v>8.695652173913043</v>
      </c>
      <c r="BJ12" s="330"/>
      <c r="BK12" s="331">
        <f t="shared" si="19"/>
        <v>0</v>
      </c>
      <c r="BL12" s="151"/>
      <c r="BM12" s="95"/>
      <c r="BN12" s="94">
        <f t="shared" si="20"/>
        <v>4</v>
      </c>
      <c r="BO12" s="331">
        <f>IFERROR(BN12/SUM($M12:$X12)*100,0)</f>
        <v>8.695652173913043</v>
      </c>
      <c r="BP12" s="330"/>
      <c r="BQ12" s="331">
        <f t="shared" si="22"/>
        <v>0</v>
      </c>
      <c r="BR12" s="95"/>
      <c r="BS12" s="95"/>
      <c r="BT12" s="95">
        <f t="shared" si="23"/>
        <v>3</v>
      </c>
      <c r="BU12" s="331">
        <f>IFERROR(BT12/SUM($M12:$X12)*100,0)</f>
        <v>6.5217391304347823</v>
      </c>
      <c r="BV12" s="330"/>
      <c r="BW12" s="331">
        <f t="shared" si="25"/>
        <v>0</v>
      </c>
      <c r="BX12" s="95"/>
      <c r="BY12" s="95"/>
      <c r="BZ12" s="95">
        <f t="shared" si="26"/>
        <v>4</v>
      </c>
      <c r="CA12" s="331">
        <f>IFERROR(BZ12/SUM($M12:$X12)*100,0)</f>
        <v>8.695652173913043</v>
      </c>
      <c r="CB12" s="330"/>
      <c r="CC12" s="331">
        <f t="shared" si="28"/>
        <v>0</v>
      </c>
      <c r="CD12" s="95"/>
      <c r="CE12" s="95"/>
      <c r="CF12" s="95">
        <f t="shared" si="29"/>
        <v>3</v>
      </c>
      <c r="CG12" s="331">
        <f>IFERROR(CF12/SUM($M12:$X12)*100,0)</f>
        <v>6.5217391304347823</v>
      </c>
      <c r="CH12" s="330"/>
      <c r="CI12" s="331">
        <f t="shared" si="31"/>
        <v>0</v>
      </c>
      <c r="CJ12" s="95"/>
      <c r="CK12" s="95"/>
      <c r="CL12" s="95">
        <f t="shared" si="32"/>
        <v>4</v>
      </c>
      <c r="CM12" s="331">
        <f>IFERROR(CL12/SUM($M12:$X12)*100,0)</f>
        <v>8.695652173913043</v>
      </c>
      <c r="CN12" s="330"/>
      <c r="CO12" s="331">
        <f t="shared" si="34"/>
        <v>0</v>
      </c>
      <c r="CP12" s="95"/>
      <c r="CQ12" s="95"/>
      <c r="CR12" s="95">
        <f t="shared" si="35"/>
        <v>7</v>
      </c>
      <c r="CS12" s="331">
        <f>IFERROR(CR12/SUM($M12:$X12)*100,0)</f>
        <v>15.217391304347828</v>
      </c>
      <c r="CT12" s="330"/>
      <c r="CU12" s="331">
        <f t="shared" si="37"/>
        <v>0</v>
      </c>
      <c r="CV12" s="95"/>
      <c r="CW12" s="95"/>
      <c r="CX12" s="95">
        <f t="shared" si="1"/>
        <v>0</v>
      </c>
      <c r="CY12" s="233">
        <f t="shared" si="1"/>
        <v>0</v>
      </c>
      <c r="CZ12" s="34"/>
      <c r="DA12" s="112"/>
      <c r="DB12" s="99"/>
      <c r="DC12" s="129"/>
      <c r="DD12" s="130"/>
      <c r="DE12" s="130"/>
      <c r="DF12" s="130"/>
      <c r="DG12" s="97"/>
      <c r="DH12" s="97"/>
      <c r="DI12" s="97"/>
      <c r="DJ12" s="97"/>
      <c r="DK12" s="97"/>
      <c r="DL12" s="97"/>
      <c r="DM12" s="101"/>
      <c r="DN12" s="98"/>
    </row>
    <row r="13" spans="1:118" ht="288.75" customHeight="1" thickBot="1">
      <c r="A13" s="186"/>
      <c r="B13" s="70" t="s">
        <v>192</v>
      </c>
      <c r="C13" s="70" t="s">
        <v>195</v>
      </c>
      <c r="D13" s="70" t="s">
        <v>200</v>
      </c>
      <c r="E13" s="70" t="s">
        <v>326</v>
      </c>
      <c r="F13" s="70" t="s">
        <v>207</v>
      </c>
      <c r="G13" s="70" t="s">
        <v>224</v>
      </c>
      <c r="H13" s="70" t="s">
        <v>642</v>
      </c>
      <c r="I13" s="70" t="s">
        <v>224</v>
      </c>
      <c r="J13" s="70" t="s">
        <v>725</v>
      </c>
      <c r="K13" s="582" t="s">
        <v>726</v>
      </c>
      <c r="L13" s="582"/>
      <c r="M13" s="252">
        <v>3</v>
      </c>
      <c r="N13" s="252">
        <v>0</v>
      </c>
      <c r="O13" s="252">
        <v>0</v>
      </c>
      <c r="P13" s="252">
        <v>2</v>
      </c>
      <c r="Q13" s="252">
        <v>1</v>
      </c>
      <c r="R13" s="252">
        <v>0</v>
      </c>
      <c r="S13" s="252">
        <v>2</v>
      </c>
      <c r="T13" s="252">
        <v>0</v>
      </c>
      <c r="U13" s="252">
        <v>1</v>
      </c>
      <c r="V13" s="252">
        <v>2</v>
      </c>
      <c r="W13" s="252">
        <v>0</v>
      </c>
      <c r="X13" s="252">
        <v>0</v>
      </c>
      <c r="Y13" s="252" t="s">
        <v>715</v>
      </c>
      <c r="Z13" s="584"/>
      <c r="AA13" s="96" t="s">
        <v>708</v>
      </c>
      <c r="AB13" s="96" t="s">
        <v>716</v>
      </c>
      <c r="AC13" s="109">
        <v>1</v>
      </c>
      <c r="AD13" s="478">
        <f t="shared" si="2"/>
        <v>3</v>
      </c>
      <c r="AE13" s="331">
        <f t="shared" si="3"/>
        <v>27.27272727272727</v>
      </c>
      <c r="AF13" s="330"/>
      <c r="AG13" s="331">
        <f t="shared" si="4"/>
        <v>0</v>
      </c>
      <c r="AH13" s="96"/>
      <c r="AI13" s="95"/>
      <c r="AJ13" s="96">
        <f t="shared" si="5"/>
        <v>0</v>
      </c>
      <c r="AK13" s="331">
        <f t="shared" si="6"/>
        <v>0</v>
      </c>
      <c r="AL13" s="330"/>
      <c r="AM13" s="331">
        <f t="shared" si="7"/>
        <v>0</v>
      </c>
      <c r="AN13" s="96"/>
      <c r="AO13" s="95"/>
      <c r="AP13" s="96">
        <f t="shared" si="8"/>
        <v>0</v>
      </c>
      <c r="AQ13" s="331">
        <f t="shared" si="9"/>
        <v>0</v>
      </c>
      <c r="AR13" s="330"/>
      <c r="AS13" s="331">
        <f t="shared" si="10"/>
        <v>0</v>
      </c>
      <c r="AT13" s="96"/>
      <c r="AU13" s="95"/>
      <c r="AV13" s="96">
        <f t="shared" si="11"/>
        <v>2</v>
      </c>
      <c r="AW13" s="331">
        <f t="shared" si="12"/>
        <v>18.181818181818183</v>
      </c>
      <c r="AX13" s="330"/>
      <c r="AY13" s="331">
        <f t="shared" si="13"/>
        <v>0</v>
      </c>
      <c r="AZ13" s="96"/>
      <c r="BA13" s="95"/>
      <c r="BB13" s="94">
        <f t="shared" si="14"/>
        <v>1</v>
      </c>
      <c r="BC13" s="331">
        <f t="shared" si="15"/>
        <v>9.0909090909090917</v>
      </c>
      <c r="BD13" s="330"/>
      <c r="BE13" s="331">
        <f t="shared" si="16"/>
        <v>0</v>
      </c>
      <c r="BF13" s="94"/>
      <c r="BG13" s="95"/>
      <c r="BH13" s="94">
        <f t="shared" si="17"/>
        <v>0</v>
      </c>
      <c r="BI13" s="331">
        <f t="shared" si="18"/>
        <v>0</v>
      </c>
      <c r="BJ13" s="330"/>
      <c r="BK13" s="331">
        <f t="shared" si="19"/>
        <v>0</v>
      </c>
      <c r="BL13" s="151"/>
      <c r="BM13" s="95"/>
      <c r="BN13" s="94">
        <f t="shared" si="20"/>
        <v>2</v>
      </c>
      <c r="BO13" s="331">
        <f t="shared" si="21"/>
        <v>18.181818181818183</v>
      </c>
      <c r="BP13" s="330"/>
      <c r="BQ13" s="331">
        <f t="shared" si="22"/>
        <v>0</v>
      </c>
      <c r="BR13" s="95"/>
      <c r="BS13" s="95"/>
      <c r="BT13" s="95">
        <f t="shared" si="23"/>
        <v>0</v>
      </c>
      <c r="BU13" s="331">
        <f t="shared" si="24"/>
        <v>0</v>
      </c>
      <c r="BV13" s="330"/>
      <c r="BW13" s="331">
        <f t="shared" si="25"/>
        <v>0</v>
      </c>
      <c r="BX13" s="95"/>
      <c r="BY13" s="95"/>
      <c r="BZ13" s="95">
        <f t="shared" si="26"/>
        <v>1</v>
      </c>
      <c r="CA13" s="331">
        <f t="shared" si="27"/>
        <v>9.0909090909090917</v>
      </c>
      <c r="CB13" s="330"/>
      <c r="CC13" s="331">
        <f t="shared" si="28"/>
        <v>0</v>
      </c>
      <c r="CD13" s="95"/>
      <c r="CE13" s="95"/>
      <c r="CF13" s="95">
        <f t="shared" si="29"/>
        <v>2</v>
      </c>
      <c r="CG13" s="331">
        <f t="shared" si="30"/>
        <v>18.181818181818183</v>
      </c>
      <c r="CH13" s="330"/>
      <c r="CI13" s="331">
        <f t="shared" si="31"/>
        <v>0</v>
      </c>
      <c r="CJ13" s="95"/>
      <c r="CK13" s="95"/>
      <c r="CL13" s="95">
        <f t="shared" si="32"/>
        <v>0</v>
      </c>
      <c r="CM13" s="331">
        <f t="shared" si="33"/>
        <v>0</v>
      </c>
      <c r="CN13" s="330"/>
      <c r="CO13" s="331">
        <f t="shared" si="34"/>
        <v>0</v>
      </c>
      <c r="CP13" s="95"/>
      <c r="CQ13" s="95"/>
      <c r="CR13" s="95">
        <f t="shared" si="35"/>
        <v>0</v>
      </c>
      <c r="CS13" s="331">
        <f t="shared" si="36"/>
        <v>0</v>
      </c>
      <c r="CT13" s="330"/>
      <c r="CU13" s="331">
        <f t="shared" si="37"/>
        <v>0</v>
      </c>
      <c r="CV13" s="95"/>
      <c r="CW13" s="95"/>
      <c r="CX13" s="95">
        <f t="shared" si="1"/>
        <v>0</v>
      </c>
      <c r="CY13" s="234">
        <f t="shared" si="1"/>
        <v>0</v>
      </c>
      <c r="CZ13" s="34"/>
      <c r="DA13" s="122"/>
      <c r="DB13" s="141"/>
      <c r="DC13" s="142"/>
      <c r="DD13" s="143"/>
      <c r="DE13" s="130"/>
      <c r="DF13" s="130"/>
      <c r="DG13" s="86"/>
      <c r="DH13" s="86"/>
      <c r="DI13" s="86"/>
      <c r="DJ13" s="86"/>
      <c r="DK13" s="86"/>
      <c r="DL13" s="86"/>
      <c r="DM13" s="88"/>
      <c r="DN13" s="102"/>
    </row>
    <row r="14" spans="1:118" s="79" customFormat="1" ht="102" hidden="1" thickBot="1">
      <c r="A14" s="187"/>
      <c r="B14" s="70" t="s">
        <v>192</v>
      </c>
      <c r="C14" s="70" t="s">
        <v>195</v>
      </c>
      <c r="D14" s="70" t="s">
        <v>200</v>
      </c>
      <c r="E14" s="70" t="s">
        <v>326</v>
      </c>
      <c r="F14" s="70" t="s">
        <v>207</v>
      </c>
      <c r="G14" s="70" t="s">
        <v>224</v>
      </c>
      <c r="H14" s="70" t="s">
        <v>642</v>
      </c>
      <c r="I14" s="70" t="s">
        <v>224</v>
      </c>
      <c r="J14" s="70" t="s">
        <v>727</v>
      </c>
      <c r="K14" s="582" t="s">
        <v>726</v>
      </c>
      <c r="L14" s="582"/>
      <c r="M14" s="252">
        <v>1</v>
      </c>
      <c r="N14" s="252">
        <v>1</v>
      </c>
      <c r="O14" s="252">
        <v>0</v>
      </c>
      <c r="P14" s="252">
        <v>0</v>
      </c>
      <c r="Q14" s="252">
        <v>0</v>
      </c>
      <c r="R14" s="252">
        <v>0</v>
      </c>
      <c r="S14" s="252">
        <v>1</v>
      </c>
      <c r="T14" s="252">
        <v>0</v>
      </c>
      <c r="U14" s="252">
        <v>1</v>
      </c>
      <c r="V14" s="252">
        <v>0</v>
      </c>
      <c r="W14" s="252">
        <v>1</v>
      </c>
      <c r="X14" s="252">
        <v>0</v>
      </c>
      <c r="Y14" s="252" t="s">
        <v>715</v>
      </c>
      <c r="Z14" s="584"/>
      <c r="AA14" s="96" t="s">
        <v>708</v>
      </c>
      <c r="AB14" s="96" t="s">
        <v>716</v>
      </c>
      <c r="AC14" s="109">
        <v>1</v>
      </c>
      <c r="AD14" s="478">
        <f t="shared" si="2"/>
        <v>1</v>
      </c>
      <c r="AE14" s="331">
        <f t="shared" si="3"/>
        <v>20</v>
      </c>
      <c r="AF14" s="330"/>
      <c r="AG14" s="331">
        <f t="shared" si="4"/>
        <v>0</v>
      </c>
      <c r="AH14" s="94"/>
      <c r="AI14" s="94"/>
      <c r="AJ14" s="96">
        <f t="shared" si="5"/>
        <v>1</v>
      </c>
      <c r="AK14" s="331">
        <f t="shared" si="6"/>
        <v>20</v>
      </c>
      <c r="AL14" s="330"/>
      <c r="AM14" s="331">
        <f t="shared" si="7"/>
        <v>0</v>
      </c>
      <c r="AN14" s="33"/>
      <c r="AO14" s="94"/>
      <c r="AP14" s="96">
        <f t="shared" si="8"/>
        <v>0</v>
      </c>
      <c r="AQ14" s="331">
        <f t="shared" si="9"/>
        <v>0</v>
      </c>
      <c r="AR14" s="330"/>
      <c r="AS14" s="331">
        <f t="shared" si="10"/>
        <v>0</v>
      </c>
      <c r="AT14" s="94"/>
      <c r="AU14" s="94"/>
      <c r="AV14" s="96">
        <f t="shared" si="11"/>
        <v>0</v>
      </c>
      <c r="AW14" s="331">
        <f t="shared" si="12"/>
        <v>0</v>
      </c>
      <c r="AX14" s="330"/>
      <c r="AY14" s="331">
        <f t="shared" si="13"/>
        <v>0</v>
      </c>
      <c r="AZ14" s="94"/>
      <c r="BA14" s="94"/>
      <c r="BB14" s="94">
        <f t="shared" si="14"/>
        <v>0</v>
      </c>
      <c r="BC14" s="331">
        <f t="shared" si="15"/>
        <v>0</v>
      </c>
      <c r="BD14" s="330"/>
      <c r="BE14" s="331">
        <f t="shared" si="16"/>
        <v>0</v>
      </c>
      <c r="BF14" s="94"/>
      <c r="BG14" s="94"/>
      <c r="BH14" s="94">
        <f t="shared" si="17"/>
        <v>0</v>
      </c>
      <c r="BI14" s="331">
        <f t="shared" si="18"/>
        <v>0</v>
      </c>
      <c r="BJ14" s="330"/>
      <c r="BK14" s="331">
        <f t="shared" si="19"/>
        <v>0</v>
      </c>
      <c r="BL14" s="94"/>
      <c r="BM14" s="94"/>
      <c r="BN14" s="94">
        <f t="shared" si="20"/>
        <v>1</v>
      </c>
      <c r="BO14" s="331">
        <f t="shared" si="21"/>
        <v>20</v>
      </c>
      <c r="BP14" s="330"/>
      <c r="BQ14" s="331">
        <f t="shared" si="22"/>
        <v>0</v>
      </c>
      <c r="BR14" s="94"/>
      <c r="BS14" s="94"/>
      <c r="BT14" s="95">
        <f t="shared" si="23"/>
        <v>0</v>
      </c>
      <c r="BU14" s="331">
        <f t="shared" si="24"/>
        <v>0</v>
      </c>
      <c r="BV14" s="330"/>
      <c r="BW14" s="331">
        <f t="shared" si="25"/>
        <v>0</v>
      </c>
      <c r="BX14" s="94"/>
      <c r="BY14" s="94"/>
      <c r="BZ14" s="95">
        <f t="shared" si="26"/>
        <v>1</v>
      </c>
      <c r="CA14" s="331">
        <f t="shared" si="27"/>
        <v>20</v>
      </c>
      <c r="CB14" s="330"/>
      <c r="CC14" s="331">
        <f t="shared" si="28"/>
        <v>0</v>
      </c>
      <c r="CD14" s="94"/>
      <c r="CE14" s="94"/>
      <c r="CF14" s="95">
        <f t="shared" si="29"/>
        <v>0</v>
      </c>
      <c r="CG14" s="331">
        <f t="shared" si="30"/>
        <v>0</v>
      </c>
      <c r="CH14" s="330"/>
      <c r="CI14" s="331">
        <f t="shared" si="31"/>
        <v>0</v>
      </c>
      <c r="CJ14" s="94"/>
      <c r="CK14" s="94"/>
      <c r="CL14" s="95">
        <f t="shared" si="32"/>
        <v>1</v>
      </c>
      <c r="CM14" s="331">
        <f t="shared" si="33"/>
        <v>20</v>
      </c>
      <c r="CN14" s="330"/>
      <c r="CO14" s="331">
        <f t="shared" si="34"/>
        <v>0</v>
      </c>
      <c r="CP14" s="94"/>
      <c r="CQ14" s="94"/>
      <c r="CR14" s="95">
        <f t="shared" si="35"/>
        <v>0</v>
      </c>
      <c r="CS14" s="331">
        <f t="shared" si="36"/>
        <v>0</v>
      </c>
      <c r="CT14" s="330"/>
      <c r="CU14" s="331">
        <f t="shared" si="37"/>
        <v>0</v>
      </c>
      <c r="CV14" s="94"/>
      <c r="CW14" s="94"/>
      <c r="CX14" s="94">
        <f t="shared" si="1"/>
        <v>0</v>
      </c>
      <c r="CY14" s="235">
        <f t="shared" si="1"/>
        <v>0</v>
      </c>
      <c r="CZ14" s="34"/>
      <c r="DA14" s="122"/>
      <c r="DB14" s="141"/>
      <c r="DC14" s="142"/>
      <c r="DD14" s="143"/>
      <c r="DE14" s="130"/>
      <c r="DF14" s="130"/>
      <c r="DG14" s="86"/>
      <c r="DH14" s="86"/>
      <c r="DI14" s="86"/>
      <c r="DJ14" s="86"/>
      <c r="DK14" s="86"/>
      <c r="DL14" s="86"/>
      <c r="DM14" s="88"/>
      <c r="DN14" s="102"/>
    </row>
    <row r="15" spans="1:118" s="79" customFormat="1" ht="102" hidden="1" thickBot="1">
      <c r="A15" s="187"/>
      <c r="B15" s="70" t="s">
        <v>192</v>
      </c>
      <c r="C15" s="70" t="s">
        <v>195</v>
      </c>
      <c r="D15" s="70" t="s">
        <v>200</v>
      </c>
      <c r="E15" s="70" t="s">
        <v>326</v>
      </c>
      <c r="F15" s="70" t="s">
        <v>207</v>
      </c>
      <c r="G15" s="70" t="s">
        <v>224</v>
      </c>
      <c r="H15" s="70" t="s">
        <v>642</v>
      </c>
      <c r="I15" s="70" t="s">
        <v>224</v>
      </c>
      <c r="J15" s="70" t="s">
        <v>728</v>
      </c>
      <c r="K15" s="582" t="s">
        <v>729</v>
      </c>
      <c r="L15" s="582"/>
      <c r="M15" s="94">
        <v>0</v>
      </c>
      <c r="N15" s="94">
        <v>0</v>
      </c>
      <c r="O15" s="94">
        <v>1</v>
      </c>
      <c r="P15" s="94">
        <v>0</v>
      </c>
      <c r="Q15" s="94">
        <v>0</v>
      </c>
      <c r="R15" s="94">
        <v>0</v>
      </c>
      <c r="S15" s="94">
        <v>0</v>
      </c>
      <c r="T15" s="94">
        <v>0</v>
      </c>
      <c r="U15" s="94">
        <v>1</v>
      </c>
      <c r="V15" s="94">
        <v>0</v>
      </c>
      <c r="W15" s="94">
        <v>0</v>
      </c>
      <c r="X15" s="94">
        <v>0</v>
      </c>
      <c r="Y15" s="252" t="s">
        <v>715</v>
      </c>
      <c r="Z15" s="584"/>
      <c r="AA15" s="96" t="s">
        <v>708</v>
      </c>
      <c r="AB15" s="96" t="s">
        <v>716</v>
      </c>
      <c r="AC15" s="109">
        <v>1</v>
      </c>
      <c r="AD15" s="478">
        <f t="shared" si="2"/>
        <v>0</v>
      </c>
      <c r="AE15" s="331">
        <f t="shared" si="3"/>
        <v>0</v>
      </c>
      <c r="AF15" s="330"/>
      <c r="AG15" s="331">
        <f t="shared" si="4"/>
        <v>0</v>
      </c>
      <c r="AH15" s="187"/>
      <c r="AI15" s="187"/>
      <c r="AJ15" s="96">
        <f t="shared" si="5"/>
        <v>0</v>
      </c>
      <c r="AK15" s="331">
        <f t="shared" ref="AK15" si="38">IFERROR(AJ15/SUM($M15:$X15)*100,0)</f>
        <v>0</v>
      </c>
      <c r="AL15" s="330"/>
      <c r="AM15" s="331">
        <f t="shared" si="7"/>
        <v>0</v>
      </c>
      <c r="AN15" s="187"/>
      <c r="AO15" s="187"/>
      <c r="AP15" s="96">
        <f t="shared" si="8"/>
        <v>1</v>
      </c>
      <c r="AQ15" s="331">
        <f t="shared" si="9"/>
        <v>50</v>
      </c>
      <c r="AR15" s="330"/>
      <c r="AS15" s="331">
        <f t="shared" si="10"/>
        <v>0</v>
      </c>
      <c r="AT15" s="187"/>
      <c r="AU15" s="187"/>
      <c r="AV15" s="96">
        <f t="shared" si="11"/>
        <v>0</v>
      </c>
      <c r="AW15" s="331">
        <f t="shared" si="12"/>
        <v>0</v>
      </c>
      <c r="AX15" s="330"/>
      <c r="AY15" s="331">
        <f t="shared" si="13"/>
        <v>0</v>
      </c>
      <c r="AZ15" s="187"/>
      <c r="BA15" s="187"/>
      <c r="BB15" s="94">
        <f t="shared" si="14"/>
        <v>0</v>
      </c>
      <c r="BC15" s="331">
        <f t="shared" si="15"/>
        <v>0</v>
      </c>
      <c r="BD15" s="330"/>
      <c r="BE15" s="331">
        <f t="shared" si="16"/>
        <v>0</v>
      </c>
      <c r="BF15" s="94"/>
      <c r="BG15" s="94"/>
      <c r="BH15" s="94">
        <f t="shared" si="17"/>
        <v>0</v>
      </c>
      <c r="BI15" s="331">
        <f t="shared" si="18"/>
        <v>0</v>
      </c>
      <c r="BJ15" s="330"/>
      <c r="BK15" s="331">
        <f t="shared" si="19"/>
        <v>0</v>
      </c>
      <c r="BL15" s="94"/>
      <c r="BM15" s="94"/>
      <c r="BN15" s="94">
        <f t="shared" si="20"/>
        <v>0</v>
      </c>
      <c r="BO15" s="331">
        <f t="shared" si="21"/>
        <v>0</v>
      </c>
      <c r="BP15" s="330"/>
      <c r="BQ15" s="331">
        <f t="shared" si="22"/>
        <v>0</v>
      </c>
      <c r="BR15" s="187"/>
      <c r="BS15" s="187"/>
      <c r="BT15" s="95">
        <f t="shared" si="23"/>
        <v>0</v>
      </c>
      <c r="BU15" s="331">
        <f t="shared" si="24"/>
        <v>0</v>
      </c>
      <c r="BV15" s="330"/>
      <c r="BW15" s="331">
        <f t="shared" si="25"/>
        <v>0</v>
      </c>
      <c r="BX15" s="94"/>
      <c r="BY15" s="94"/>
      <c r="BZ15" s="95">
        <f t="shared" si="26"/>
        <v>1</v>
      </c>
      <c r="CA15" s="331">
        <f t="shared" si="27"/>
        <v>50</v>
      </c>
      <c r="CB15" s="330"/>
      <c r="CC15" s="331">
        <f t="shared" si="28"/>
        <v>0</v>
      </c>
      <c r="CD15" s="94"/>
      <c r="CE15" s="94"/>
      <c r="CF15" s="95">
        <f t="shared" si="29"/>
        <v>0</v>
      </c>
      <c r="CG15" s="331">
        <f t="shared" si="30"/>
        <v>0</v>
      </c>
      <c r="CH15" s="330"/>
      <c r="CI15" s="331">
        <f t="shared" si="31"/>
        <v>0</v>
      </c>
      <c r="CJ15" s="94"/>
      <c r="CK15" s="94"/>
      <c r="CL15" s="95">
        <f t="shared" si="32"/>
        <v>0</v>
      </c>
      <c r="CM15" s="331">
        <f t="shared" si="33"/>
        <v>0</v>
      </c>
      <c r="CN15" s="330"/>
      <c r="CO15" s="331">
        <f t="shared" si="34"/>
        <v>0</v>
      </c>
      <c r="CP15" s="187"/>
      <c r="CQ15" s="187"/>
      <c r="CR15" s="95">
        <f t="shared" si="35"/>
        <v>0</v>
      </c>
      <c r="CS15" s="331">
        <f t="shared" si="36"/>
        <v>0</v>
      </c>
      <c r="CT15" s="330"/>
      <c r="CU15" s="331">
        <f t="shared" si="37"/>
        <v>0</v>
      </c>
      <c r="CV15" s="94"/>
      <c r="CW15" s="94"/>
      <c r="CX15" s="94">
        <f t="shared" ref="CX15" si="39">SUM(CT15,CN15,CH15,CB15,BV15,BP15,BJ15,BD15,AX15,AR15,AL15,AF15)</f>
        <v>0</v>
      </c>
      <c r="CY15" s="235">
        <f t="shared" si="1"/>
        <v>0</v>
      </c>
      <c r="CZ15" s="34"/>
      <c r="DA15" s="122"/>
      <c r="DB15" s="141"/>
      <c r="DC15" s="142"/>
      <c r="DD15" s="143"/>
      <c r="DE15" s="130"/>
      <c r="DF15" s="130"/>
      <c r="DG15" s="86"/>
      <c r="DH15" s="86"/>
      <c r="DI15" s="86"/>
      <c r="DJ15" s="86"/>
      <c r="DK15" s="86"/>
      <c r="DL15" s="86"/>
      <c r="DM15" s="88"/>
      <c r="DN15" s="102"/>
    </row>
    <row r="16" spans="1:118" s="79" customFormat="1" ht="15" hidden="1" customHeight="1">
      <c r="A16" s="187"/>
      <c r="B16" s="70" t="s">
        <v>192</v>
      </c>
      <c r="C16" s="70" t="s">
        <v>195</v>
      </c>
      <c r="D16" s="70" t="s">
        <v>200</v>
      </c>
      <c r="E16" s="70" t="s">
        <v>326</v>
      </c>
      <c r="F16" s="70" t="s">
        <v>207</v>
      </c>
      <c r="G16" s="70" t="s">
        <v>224</v>
      </c>
      <c r="H16" s="70" t="s">
        <v>642</v>
      </c>
      <c r="I16" s="70" t="s">
        <v>224</v>
      </c>
      <c r="J16" s="70" t="s">
        <v>730</v>
      </c>
      <c r="K16" s="582" t="s">
        <v>731</v>
      </c>
      <c r="L16" s="582"/>
      <c r="M16" s="187">
        <v>1</v>
      </c>
      <c r="N16" s="187">
        <v>0</v>
      </c>
      <c r="O16" s="187">
        <v>0</v>
      </c>
      <c r="P16" s="187">
        <v>0</v>
      </c>
      <c r="Q16" s="187">
        <v>0</v>
      </c>
      <c r="R16" s="187">
        <v>0</v>
      </c>
      <c r="S16" s="187">
        <v>0</v>
      </c>
      <c r="T16" s="187">
        <v>0</v>
      </c>
      <c r="U16" s="187">
        <v>0</v>
      </c>
      <c r="V16" s="187">
        <v>0</v>
      </c>
      <c r="W16" s="187">
        <v>0</v>
      </c>
      <c r="X16" s="187">
        <v>0</v>
      </c>
      <c r="Y16" s="252" t="s">
        <v>715</v>
      </c>
      <c r="Z16" s="584"/>
      <c r="AA16" s="96" t="s">
        <v>708</v>
      </c>
      <c r="AB16" s="96" t="s">
        <v>716</v>
      </c>
      <c r="AC16" s="109">
        <v>1</v>
      </c>
      <c r="BZ16" s="95">
        <f t="shared" si="26"/>
        <v>0</v>
      </c>
      <c r="CD16" s="94"/>
      <c r="CE16" s="94"/>
    </row>
    <row r="17" spans="1:83" s="79" customFormat="1" ht="120" hidden="1" customHeight="1">
      <c r="A17" s="187"/>
      <c r="B17" s="70" t="s">
        <v>192</v>
      </c>
      <c r="C17" s="70" t="s">
        <v>195</v>
      </c>
      <c r="D17" s="70" t="s">
        <v>200</v>
      </c>
      <c r="E17" s="70" t="s">
        <v>326</v>
      </c>
      <c r="F17" s="70" t="s">
        <v>207</v>
      </c>
      <c r="G17" s="70" t="s">
        <v>224</v>
      </c>
      <c r="H17" s="70" t="s">
        <v>642</v>
      </c>
      <c r="I17" s="70" t="s">
        <v>224</v>
      </c>
      <c r="J17" s="70" t="s">
        <v>732</v>
      </c>
      <c r="K17" s="582" t="s">
        <v>731</v>
      </c>
      <c r="L17" s="582"/>
      <c r="M17" s="187">
        <v>0</v>
      </c>
      <c r="N17" s="187">
        <v>0</v>
      </c>
      <c r="O17" s="187">
        <v>0</v>
      </c>
      <c r="P17" s="187">
        <v>0</v>
      </c>
      <c r="Q17" s="187">
        <v>0</v>
      </c>
      <c r="R17" s="187">
        <v>0</v>
      </c>
      <c r="S17" s="187">
        <v>0</v>
      </c>
      <c r="T17" s="187">
        <v>0</v>
      </c>
      <c r="U17" s="187">
        <v>0</v>
      </c>
      <c r="V17" s="187">
        <v>0</v>
      </c>
      <c r="W17" s="187">
        <v>0</v>
      </c>
      <c r="X17" s="187">
        <v>0</v>
      </c>
      <c r="Y17" s="252" t="s">
        <v>715</v>
      </c>
      <c r="Z17" s="584"/>
      <c r="AA17" s="96" t="s">
        <v>708</v>
      </c>
      <c r="AB17" s="96" t="s">
        <v>716</v>
      </c>
      <c r="AC17" s="109">
        <v>1</v>
      </c>
      <c r="BZ17" s="95">
        <f t="shared" si="26"/>
        <v>0</v>
      </c>
      <c r="CD17" s="94"/>
      <c r="CE17" s="94"/>
    </row>
    <row r="18" spans="1:83" s="79" customFormat="1" ht="327.75" hidden="1" customHeight="1">
      <c r="A18" s="187"/>
      <c r="B18" s="70" t="s">
        <v>192</v>
      </c>
      <c r="C18" s="70" t="s">
        <v>195</v>
      </c>
      <c r="D18" s="70" t="s">
        <v>200</v>
      </c>
      <c r="E18" s="70" t="s">
        <v>326</v>
      </c>
      <c r="F18" s="70" t="s">
        <v>207</v>
      </c>
      <c r="G18" s="70" t="s">
        <v>224</v>
      </c>
      <c r="H18" s="70" t="s">
        <v>642</v>
      </c>
      <c r="I18" s="70" t="s">
        <v>224</v>
      </c>
      <c r="J18" s="70" t="s">
        <v>733</v>
      </c>
      <c r="K18" s="582" t="s">
        <v>734</v>
      </c>
      <c r="L18" s="582"/>
      <c r="M18" s="187">
        <v>0</v>
      </c>
      <c r="N18" s="187">
        <v>0</v>
      </c>
      <c r="O18" s="187">
        <v>2</v>
      </c>
      <c r="P18" s="187">
        <v>0</v>
      </c>
      <c r="Q18" s="187">
        <v>0</v>
      </c>
      <c r="R18" s="187">
        <v>0</v>
      </c>
      <c r="S18" s="187">
        <v>0</v>
      </c>
      <c r="T18" s="187">
        <v>0</v>
      </c>
      <c r="U18" s="187">
        <v>0</v>
      </c>
      <c r="V18" s="187">
        <v>0</v>
      </c>
      <c r="W18" s="187">
        <v>0</v>
      </c>
      <c r="X18" s="187">
        <v>1</v>
      </c>
      <c r="Y18" s="252" t="s">
        <v>715</v>
      </c>
      <c r="Z18" s="584"/>
      <c r="AA18" s="96" t="s">
        <v>708</v>
      </c>
      <c r="AB18" s="96" t="s">
        <v>716</v>
      </c>
      <c r="AC18" s="109">
        <v>1</v>
      </c>
      <c r="BZ18" s="95">
        <f t="shared" si="26"/>
        <v>0</v>
      </c>
      <c r="CD18" s="94"/>
      <c r="CE18" s="94"/>
    </row>
    <row r="19" spans="1:83" s="79" customFormat="1" ht="195" hidden="1" customHeight="1">
      <c r="A19" s="187"/>
      <c r="B19" s="70" t="s">
        <v>192</v>
      </c>
      <c r="C19" s="70" t="s">
        <v>195</v>
      </c>
      <c r="D19" s="70" t="s">
        <v>200</v>
      </c>
      <c r="E19" s="70" t="s">
        <v>326</v>
      </c>
      <c r="F19" s="70" t="s">
        <v>207</v>
      </c>
      <c r="G19" s="70" t="s">
        <v>224</v>
      </c>
      <c r="H19" s="70" t="s">
        <v>642</v>
      </c>
      <c r="I19" s="70" t="s">
        <v>224</v>
      </c>
      <c r="J19" s="70" t="s">
        <v>730</v>
      </c>
      <c r="K19" s="582" t="s">
        <v>731</v>
      </c>
      <c r="L19" s="582"/>
      <c r="M19" s="187">
        <v>1</v>
      </c>
      <c r="N19" s="187">
        <v>0</v>
      </c>
      <c r="O19" s="187">
        <v>0</v>
      </c>
      <c r="P19" s="187">
        <v>0</v>
      </c>
      <c r="Q19" s="187">
        <v>0</v>
      </c>
      <c r="R19" s="187">
        <v>0</v>
      </c>
      <c r="S19" s="187">
        <v>0</v>
      </c>
      <c r="T19" s="187">
        <v>0</v>
      </c>
      <c r="U19" s="187">
        <v>0</v>
      </c>
      <c r="V19" s="187">
        <v>0</v>
      </c>
      <c r="W19" s="187">
        <v>0</v>
      </c>
      <c r="X19" s="187">
        <v>0</v>
      </c>
      <c r="Y19" s="252" t="s">
        <v>715</v>
      </c>
      <c r="Z19" s="584"/>
      <c r="AA19" s="96" t="s">
        <v>708</v>
      </c>
      <c r="AB19" s="96" t="s">
        <v>716</v>
      </c>
      <c r="AC19" s="109">
        <v>1</v>
      </c>
      <c r="BZ19" s="95">
        <f t="shared" si="26"/>
        <v>0</v>
      </c>
      <c r="CD19" s="94"/>
      <c r="CE19" s="94"/>
    </row>
    <row r="20" spans="1:83" s="79" customFormat="1" ht="285" hidden="1" customHeight="1">
      <c r="A20" s="187"/>
      <c r="B20" s="70" t="s">
        <v>192</v>
      </c>
      <c r="C20" s="70" t="s">
        <v>195</v>
      </c>
      <c r="D20" s="70" t="s">
        <v>200</v>
      </c>
      <c r="E20" s="70" t="s">
        <v>326</v>
      </c>
      <c r="F20" s="70" t="s">
        <v>207</v>
      </c>
      <c r="G20" s="70" t="s">
        <v>224</v>
      </c>
      <c r="H20" s="70" t="s">
        <v>642</v>
      </c>
      <c r="I20" s="70" t="s">
        <v>224</v>
      </c>
      <c r="J20" s="70" t="s">
        <v>732</v>
      </c>
      <c r="K20" s="582" t="s">
        <v>731</v>
      </c>
      <c r="L20" s="582"/>
      <c r="M20" s="187">
        <v>0</v>
      </c>
      <c r="N20" s="187">
        <v>0</v>
      </c>
      <c r="O20" s="187">
        <v>0</v>
      </c>
      <c r="P20" s="187">
        <v>0</v>
      </c>
      <c r="Q20" s="187">
        <v>0</v>
      </c>
      <c r="R20" s="187">
        <v>0</v>
      </c>
      <c r="S20" s="187">
        <v>0</v>
      </c>
      <c r="T20" s="187">
        <v>0</v>
      </c>
      <c r="U20" s="187">
        <v>0</v>
      </c>
      <c r="V20" s="187">
        <v>0</v>
      </c>
      <c r="W20" s="187">
        <v>0</v>
      </c>
      <c r="X20" s="187">
        <v>0</v>
      </c>
      <c r="Y20" s="252" t="s">
        <v>715</v>
      </c>
      <c r="Z20" s="584"/>
      <c r="AA20" s="96" t="s">
        <v>708</v>
      </c>
      <c r="AB20" s="96" t="s">
        <v>716</v>
      </c>
      <c r="AC20" s="109">
        <v>1</v>
      </c>
      <c r="BZ20" s="95">
        <f t="shared" si="26"/>
        <v>0</v>
      </c>
      <c r="CD20" s="94"/>
      <c r="CE20" s="94"/>
    </row>
    <row r="21" spans="1:83" s="79" customFormat="1" ht="135" hidden="1" customHeight="1">
      <c r="A21" s="187"/>
      <c r="B21" s="70" t="s">
        <v>192</v>
      </c>
      <c r="C21" s="70" t="s">
        <v>195</v>
      </c>
      <c r="D21" s="70" t="s">
        <v>200</v>
      </c>
      <c r="E21" s="70" t="s">
        <v>326</v>
      </c>
      <c r="F21" s="70" t="s">
        <v>207</v>
      </c>
      <c r="G21" s="70" t="s">
        <v>224</v>
      </c>
      <c r="H21" s="70" t="s">
        <v>642</v>
      </c>
      <c r="I21" s="70" t="s">
        <v>224</v>
      </c>
      <c r="J21" s="70" t="s">
        <v>733</v>
      </c>
      <c r="K21" s="582" t="s">
        <v>734</v>
      </c>
      <c r="L21" s="582"/>
      <c r="M21" s="187">
        <v>0</v>
      </c>
      <c r="N21" s="187">
        <v>0</v>
      </c>
      <c r="O21" s="187">
        <v>2</v>
      </c>
      <c r="P21" s="187">
        <v>0</v>
      </c>
      <c r="Q21" s="187">
        <v>0</v>
      </c>
      <c r="R21" s="187">
        <v>0</v>
      </c>
      <c r="S21" s="187">
        <v>0</v>
      </c>
      <c r="T21" s="187">
        <v>0</v>
      </c>
      <c r="U21" s="187">
        <v>0</v>
      </c>
      <c r="V21" s="187">
        <v>0</v>
      </c>
      <c r="W21" s="187">
        <v>0</v>
      </c>
      <c r="X21" s="187">
        <v>1</v>
      </c>
      <c r="Y21" s="252" t="s">
        <v>715</v>
      </c>
      <c r="Z21" s="584"/>
      <c r="AA21" s="96" t="s">
        <v>708</v>
      </c>
      <c r="AB21" s="96" t="s">
        <v>716</v>
      </c>
      <c r="AC21" s="109">
        <v>1</v>
      </c>
      <c r="BZ21" s="95">
        <f t="shared" si="26"/>
        <v>0</v>
      </c>
      <c r="CD21" s="94"/>
      <c r="CE21" s="94"/>
    </row>
    <row r="22" spans="1:83" s="79" customFormat="1" ht="120" hidden="1" customHeight="1">
      <c r="B22" s="55"/>
      <c r="C22" s="55"/>
      <c r="D22" s="55"/>
      <c r="E22" s="480" t="s">
        <v>319</v>
      </c>
      <c r="F22" s="481" t="s">
        <v>208</v>
      </c>
      <c r="G22" s="482" t="s">
        <v>217</v>
      </c>
      <c r="H22" s="55"/>
      <c r="BZ22" s="95">
        <f t="shared" si="26"/>
        <v>0</v>
      </c>
      <c r="CD22" s="94"/>
      <c r="CE22" s="94"/>
    </row>
    <row r="23" spans="1:83" s="79" customFormat="1" ht="120" hidden="1" customHeight="1">
      <c r="B23" s="55"/>
      <c r="C23" s="55"/>
      <c r="D23" s="55"/>
      <c r="E23" s="165" t="s">
        <v>320</v>
      </c>
      <c r="F23" s="158" t="s">
        <v>209</v>
      </c>
      <c r="G23" s="167" t="s">
        <v>218</v>
      </c>
      <c r="H23" s="55"/>
      <c r="BZ23" s="95">
        <f t="shared" si="26"/>
        <v>0</v>
      </c>
      <c r="CD23" s="94"/>
      <c r="CE23" s="94"/>
    </row>
    <row r="24" spans="1:83" s="79" customFormat="1" ht="180" hidden="1" customHeight="1">
      <c r="B24" s="55"/>
      <c r="C24" s="55"/>
      <c r="D24" s="55"/>
      <c r="E24" s="161" t="s">
        <v>321</v>
      </c>
      <c r="F24" s="55"/>
      <c r="G24" s="167" t="s">
        <v>219</v>
      </c>
      <c r="H24" s="55"/>
      <c r="BZ24" s="95">
        <f t="shared" si="26"/>
        <v>0</v>
      </c>
      <c r="CD24" s="94"/>
      <c r="CE24" s="94"/>
    </row>
    <row r="25" spans="1:83" s="79" customFormat="1" ht="135" hidden="1" customHeight="1">
      <c r="B25" s="55"/>
      <c r="C25" s="55"/>
      <c r="D25" s="55"/>
      <c r="E25" s="158" t="s">
        <v>323</v>
      </c>
      <c r="F25" s="55"/>
      <c r="G25" s="167" t="s">
        <v>220</v>
      </c>
      <c r="H25" s="55"/>
      <c r="BZ25" s="95">
        <f t="shared" si="26"/>
        <v>0</v>
      </c>
      <c r="CD25" s="94"/>
      <c r="CE25" s="94"/>
    </row>
    <row r="26" spans="1:83" s="79" customFormat="1" ht="90" hidden="1" customHeight="1">
      <c r="B26" s="55"/>
      <c r="C26" s="55"/>
      <c r="D26" s="55"/>
      <c r="E26" s="158" t="s">
        <v>324</v>
      </c>
      <c r="F26" s="55"/>
      <c r="G26" s="167" t="s">
        <v>221</v>
      </c>
      <c r="H26" s="55"/>
      <c r="BZ26" s="95">
        <f t="shared" si="26"/>
        <v>0</v>
      </c>
      <c r="CD26" s="94"/>
      <c r="CE26" s="94"/>
    </row>
    <row r="27" spans="1:83" s="79" customFormat="1" ht="180" hidden="1" customHeight="1">
      <c r="B27" s="55"/>
      <c r="C27" s="55"/>
      <c r="D27" s="55"/>
      <c r="E27" s="164" t="s">
        <v>325</v>
      </c>
      <c r="F27" s="55"/>
      <c r="G27" s="167" t="s">
        <v>222</v>
      </c>
      <c r="H27" s="55"/>
      <c r="BZ27" s="95">
        <f t="shared" si="26"/>
        <v>0</v>
      </c>
      <c r="CD27" s="94"/>
      <c r="CE27" s="94"/>
    </row>
    <row r="28" spans="1:83" s="79" customFormat="1" ht="90" hidden="1" customHeight="1">
      <c r="B28" s="55"/>
      <c r="C28" s="55"/>
      <c r="D28" s="55"/>
      <c r="E28" s="160" t="s">
        <v>326</v>
      </c>
      <c r="F28" s="55"/>
      <c r="G28" s="168" t="s">
        <v>223</v>
      </c>
      <c r="H28" s="55"/>
      <c r="BZ28" s="95">
        <f t="shared" si="26"/>
        <v>0</v>
      </c>
      <c r="CD28" s="94"/>
      <c r="CE28" s="94"/>
    </row>
    <row r="29" spans="1:83" s="79" customFormat="1" ht="90" hidden="1" customHeight="1">
      <c r="B29" s="55"/>
      <c r="C29" s="55"/>
      <c r="D29" s="55"/>
      <c r="E29" s="55"/>
      <c r="F29" s="55"/>
      <c r="G29" s="168" t="s">
        <v>224</v>
      </c>
      <c r="H29" s="55"/>
      <c r="BZ29" s="95">
        <f t="shared" si="26"/>
        <v>0</v>
      </c>
      <c r="CD29" s="94"/>
      <c r="CE29" s="94"/>
    </row>
    <row r="30" spans="1:83" s="79" customFormat="1" ht="90" hidden="1" customHeight="1">
      <c r="B30" s="55"/>
      <c r="C30" s="55"/>
      <c r="D30" s="55"/>
      <c r="E30" s="55"/>
      <c r="F30" s="55"/>
      <c r="G30" s="168" t="s">
        <v>225</v>
      </c>
      <c r="H30" s="55"/>
      <c r="BZ30" s="95">
        <f t="shared" si="26"/>
        <v>0</v>
      </c>
      <c r="CD30" s="94"/>
      <c r="CE30" s="94"/>
    </row>
    <row r="31" spans="1:83" s="79" customFormat="1" ht="105" hidden="1" customHeight="1">
      <c r="B31" s="55"/>
      <c r="C31" s="55"/>
      <c r="D31" s="55"/>
      <c r="E31" s="55"/>
      <c r="F31" s="55"/>
      <c r="G31" s="168" t="s">
        <v>226</v>
      </c>
      <c r="H31" s="55"/>
      <c r="BZ31" s="95">
        <f t="shared" si="26"/>
        <v>0</v>
      </c>
      <c r="CD31" s="94"/>
      <c r="CE31" s="94"/>
    </row>
    <row r="32" spans="1:83" s="79" customFormat="1" ht="105" hidden="1" customHeight="1">
      <c r="B32" s="55"/>
      <c r="C32" s="55"/>
      <c r="D32" s="55"/>
      <c r="E32" s="55"/>
      <c r="F32" s="55"/>
      <c r="G32" s="168" t="s">
        <v>227</v>
      </c>
      <c r="H32" s="55"/>
      <c r="BZ32" s="95">
        <f t="shared" si="26"/>
        <v>0</v>
      </c>
      <c r="CD32" s="94"/>
      <c r="CE32" s="94"/>
    </row>
    <row r="33" spans="2:104" s="79" customFormat="1" ht="60" hidden="1" customHeight="1">
      <c r="B33" s="55"/>
      <c r="C33" s="55"/>
      <c r="D33" s="55"/>
      <c r="E33" s="55"/>
      <c r="F33" s="55"/>
      <c r="G33" s="168" t="s">
        <v>228</v>
      </c>
      <c r="H33" s="55"/>
      <c r="BZ33" s="95">
        <f t="shared" si="26"/>
        <v>0</v>
      </c>
      <c r="CD33" s="94"/>
      <c r="CE33" s="94"/>
    </row>
    <row r="34" spans="2:104" s="79" customFormat="1" ht="90" hidden="1" customHeight="1">
      <c r="B34" s="55"/>
      <c r="C34" s="55"/>
      <c r="D34" s="55"/>
      <c r="E34" s="55"/>
      <c r="F34" s="55"/>
      <c r="G34" s="168" t="s">
        <v>229</v>
      </c>
      <c r="H34" s="55"/>
      <c r="BZ34" s="95">
        <f t="shared" si="26"/>
        <v>0</v>
      </c>
      <c r="CD34" s="94"/>
      <c r="CE34" s="94"/>
    </row>
    <row r="35" spans="2:104" s="79" customFormat="1" ht="105" hidden="1" customHeight="1">
      <c r="B35" s="55"/>
      <c r="C35" s="55"/>
      <c r="D35" s="55"/>
      <c r="E35" s="55"/>
      <c r="F35" s="55"/>
      <c r="G35" s="168" t="s">
        <v>230</v>
      </c>
      <c r="H35" s="55"/>
      <c r="BZ35" s="95">
        <f t="shared" si="26"/>
        <v>0</v>
      </c>
      <c r="CD35" s="94"/>
      <c r="CE35" s="94"/>
    </row>
    <row r="36" spans="2:104" s="79" customFormat="1" ht="75" hidden="1" customHeight="1">
      <c r="B36" s="55"/>
      <c r="C36" s="55"/>
      <c r="D36" s="55"/>
      <c r="E36" s="55"/>
      <c r="F36" s="55"/>
      <c r="G36" s="168" t="s">
        <v>231</v>
      </c>
      <c r="H36" s="55"/>
      <c r="BZ36" s="95">
        <f t="shared" si="26"/>
        <v>0</v>
      </c>
      <c r="CD36" s="94"/>
      <c r="CE36" s="94"/>
    </row>
    <row r="37" spans="2:104" s="79" customFormat="1" ht="45" hidden="1" customHeight="1">
      <c r="B37" s="55"/>
      <c r="C37" s="55"/>
      <c r="D37" s="55"/>
      <c r="E37" s="55"/>
      <c r="F37" s="55"/>
      <c r="G37" s="168" t="s">
        <v>232</v>
      </c>
      <c r="H37" s="55"/>
      <c r="BZ37" s="95">
        <f t="shared" si="26"/>
        <v>0</v>
      </c>
      <c r="CD37" s="94"/>
      <c r="CE37" s="94"/>
    </row>
    <row r="38" spans="2:104" s="79" customFormat="1" ht="16" thickBot="1">
      <c r="B38" s="70"/>
      <c r="C38" s="185"/>
      <c r="D38" s="185"/>
      <c r="E38" s="185"/>
      <c r="F38" s="185"/>
      <c r="G38" s="257"/>
      <c r="H38" s="187"/>
      <c r="I38" s="187"/>
      <c r="J38" s="187"/>
      <c r="K38" s="568" t="s">
        <v>444</v>
      </c>
      <c r="L38" s="569"/>
      <c r="M38" s="187">
        <f>SUM(M9:M37)</f>
        <v>9</v>
      </c>
      <c r="N38" s="187">
        <f t="shared" ref="N38:X38" si="40">SUM(N9:N37)</f>
        <v>8</v>
      </c>
      <c r="O38" s="187">
        <f t="shared" si="40"/>
        <v>12</v>
      </c>
      <c r="P38" s="187">
        <f t="shared" si="40"/>
        <v>8</v>
      </c>
      <c r="Q38" s="187">
        <f t="shared" si="40"/>
        <v>9</v>
      </c>
      <c r="R38" s="187">
        <f t="shared" si="40"/>
        <v>6</v>
      </c>
      <c r="S38" s="187">
        <f t="shared" si="40"/>
        <v>9</v>
      </c>
      <c r="T38" s="187">
        <f t="shared" si="40"/>
        <v>10</v>
      </c>
      <c r="U38" s="187">
        <f t="shared" si="40"/>
        <v>12</v>
      </c>
      <c r="V38" s="187">
        <f t="shared" si="40"/>
        <v>10</v>
      </c>
      <c r="W38" s="187">
        <f t="shared" si="40"/>
        <v>11</v>
      </c>
      <c r="X38" s="187">
        <f t="shared" si="40"/>
        <v>14</v>
      </c>
      <c r="Y38" s="187"/>
      <c r="Z38" s="187"/>
      <c r="AA38" s="187"/>
      <c r="AB38" s="94" t="s">
        <v>174</v>
      </c>
      <c r="AC38" s="254">
        <v>1</v>
      </c>
      <c r="AD38" s="94">
        <f>SUM(AD33:AD37)</f>
        <v>0</v>
      </c>
      <c r="AE38" s="313">
        <f>IFERROR(AD38/SUM($M38:$X38),0)</f>
        <v>0</v>
      </c>
      <c r="AF38" s="94">
        <f>SUM(AF33:AF37)</f>
        <v>0</v>
      </c>
      <c r="AG38" s="314">
        <f>IFERROR(AF38/SUM($M38:$X38),0)</f>
        <v>0</v>
      </c>
      <c r="AH38" s="94"/>
      <c r="AI38" s="94"/>
      <c r="AJ38" s="94">
        <f>SUM(AJ33:AJ37)</f>
        <v>0</v>
      </c>
      <c r="AK38" s="313">
        <f>IFERROR(AJ38/SUM($M38:$X38),0)</f>
        <v>0</v>
      </c>
      <c r="AL38" s="94">
        <f>SUM(AL33:AL37)</f>
        <v>0</v>
      </c>
      <c r="AM38" s="314">
        <f>IFERROR(AL38/SUM($M38:$X38),0)</f>
        <v>0</v>
      </c>
      <c r="AN38" s="33"/>
      <c r="AO38" s="94"/>
      <c r="AP38" s="94">
        <f>SUM(AP33:AP37)</f>
        <v>0</v>
      </c>
      <c r="AQ38" s="313">
        <f>IFERROR(AP38/SUM($M38:$X38),0)</f>
        <v>0</v>
      </c>
      <c r="AR38" s="94">
        <f>SUM(AR33:AR37)</f>
        <v>0</v>
      </c>
      <c r="AS38" s="314">
        <f>IFERROR(AR38/SUM($M38:$X38),0)</f>
        <v>0</v>
      </c>
      <c r="AT38" s="94"/>
      <c r="AU38" s="94"/>
      <c r="AV38" s="94">
        <f>SUM(AV33:AV37)</f>
        <v>0</v>
      </c>
      <c r="AW38" s="313">
        <f>IFERROR(AV38/SUM($M38:$X38),0)</f>
        <v>0</v>
      </c>
      <c r="AX38" s="94">
        <f>SUM(AX33:AX37)</f>
        <v>0</v>
      </c>
      <c r="AY38" s="314">
        <f>IFERROR(AX38/SUM($M38:$X38),0)</f>
        <v>0</v>
      </c>
      <c r="AZ38" s="94"/>
      <c r="BA38" s="94"/>
      <c r="BB38" s="94">
        <f>SUM(BB33:BB37)</f>
        <v>0</v>
      </c>
      <c r="BC38" s="313">
        <f>IFERROR(BB38/SUM($M38:$X38),0)</f>
        <v>0</v>
      </c>
      <c r="BD38" s="94">
        <f>SUM(BD33:BD37)</f>
        <v>0</v>
      </c>
      <c r="BE38" s="314">
        <f>IFERROR(BD38/SUM($M38:$X38),0)</f>
        <v>0</v>
      </c>
      <c r="BF38" s="94"/>
      <c r="BG38" s="94"/>
      <c r="BH38" s="94">
        <f>SUM(BH33:BH37)</f>
        <v>0</v>
      </c>
      <c r="BI38" s="313">
        <f>IFERROR(BH38/SUM($M38:$X38),0)</f>
        <v>0</v>
      </c>
      <c r="BJ38" s="94">
        <f>SUM(BJ33:BJ37)</f>
        <v>0</v>
      </c>
      <c r="BK38" s="314">
        <f>IFERROR(BJ38/SUM($M38:$X38),0)</f>
        <v>0</v>
      </c>
      <c r="BL38" s="94"/>
      <c r="BM38" s="94"/>
      <c r="BN38" s="94">
        <f>SUM(BN33:BN37)</f>
        <v>0</v>
      </c>
      <c r="BO38" s="313">
        <f>IFERROR(BN38/SUM($M38:$X38),0)</f>
        <v>0</v>
      </c>
      <c r="BP38" s="94">
        <f>SUM(BP33:BP37)</f>
        <v>0</v>
      </c>
      <c r="BQ38" s="314">
        <f>IFERROR(BP38/SUM($M38:$X38),0)</f>
        <v>0</v>
      </c>
      <c r="BR38" s="94"/>
      <c r="BS38" s="94"/>
      <c r="BT38" s="94">
        <f>SUM(BT33:BT37)</f>
        <v>0</v>
      </c>
      <c r="BU38" s="313">
        <f>IFERROR(BT38/SUM($M38:$X38),0)</f>
        <v>0</v>
      </c>
      <c r="BV38" s="94">
        <f>SUM(BV33:BV37)</f>
        <v>0</v>
      </c>
      <c r="BW38" s="314">
        <f>IFERROR(BV38/SUM($M38:$X38),0)</f>
        <v>0</v>
      </c>
      <c r="BX38" s="94"/>
      <c r="BY38" s="94"/>
      <c r="BZ38" s="94">
        <f>SUM(BZ33:BZ37)</f>
        <v>0</v>
      </c>
      <c r="CA38" s="313">
        <f>IFERROR(BZ38/SUM($M38:$X38),0)</f>
        <v>0</v>
      </c>
      <c r="CB38" s="94">
        <f>SUM(CB33:CB37)</f>
        <v>0</v>
      </c>
      <c r="CC38" s="314">
        <f>IFERROR(CB38/SUM($M38:$X38),0)</f>
        <v>0</v>
      </c>
      <c r="CD38" s="94"/>
      <c r="CE38" s="94"/>
      <c r="CF38" s="472">
        <f>SUM(CF33:CF37)</f>
        <v>0</v>
      </c>
      <c r="CG38" s="313">
        <f>IFERROR(CF38/SUM($M38:$X38),0)</f>
        <v>0</v>
      </c>
      <c r="CH38" s="94">
        <f>SUM(CH33:CH37)</f>
        <v>0</v>
      </c>
      <c r="CI38" s="314">
        <f>IFERROR(CH38/SUM($M38:$X38),0)</f>
        <v>0</v>
      </c>
      <c r="CJ38" s="94"/>
      <c r="CK38" s="94"/>
      <c r="CL38" s="313">
        <f>IFERROR(CK38/SUM($L38:$W38),0)</f>
        <v>0</v>
      </c>
      <c r="CM38" s="313">
        <f>IFERROR(CL38/SUM($M38:$X38),0)</f>
        <v>0</v>
      </c>
      <c r="CN38" s="94">
        <f>SUM(CN33:CN37)</f>
        <v>0</v>
      </c>
      <c r="CO38" s="314">
        <f>IFERROR(CN38/SUM($M38:$X38),0)</f>
        <v>0</v>
      </c>
      <c r="CP38" s="94"/>
      <c r="CQ38" s="94"/>
      <c r="CR38" s="94">
        <f>SUM(CR33:CR37)</f>
        <v>0</v>
      </c>
      <c r="CS38" s="313">
        <f>IFERROR(CR38/SUM($M38:$X38),0)</f>
        <v>0</v>
      </c>
      <c r="CT38" s="94">
        <f>SUM(CT33:CT37)</f>
        <v>0</v>
      </c>
      <c r="CU38" s="314">
        <f>IFERROR(CT38/SUM($M38:$X38),0)</f>
        <v>0</v>
      </c>
      <c r="CV38" s="94"/>
      <c r="CW38" s="94"/>
      <c r="CX38" s="94">
        <f t="shared" ref="CX38:CY38" si="41">SUM(CT38,CN38,CH38,CB38,BV38,BP38,BJ38,BD38,AX38,AR38,AL38,AF38)</f>
        <v>0</v>
      </c>
      <c r="CY38" s="235">
        <f t="shared" si="41"/>
        <v>0</v>
      </c>
      <c r="CZ38" s="203"/>
    </row>
    <row r="39" spans="2:104" s="79" customFormat="1"/>
    <row r="40" spans="2:104" s="79" customFormat="1"/>
    <row r="41" spans="2:104" s="79" customFormat="1"/>
    <row r="42" spans="2:104" s="79" customFormat="1"/>
    <row r="43" spans="2:104" s="79" customFormat="1"/>
    <row r="44" spans="2:104" s="79" customFormat="1"/>
    <row r="45" spans="2:104" s="79" customFormat="1"/>
    <row r="46" spans="2:104" s="79" customFormat="1"/>
    <row r="47" spans="2:104" s="79" customFormat="1"/>
    <row r="48" spans="2:104"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row r="91" s="79" customFormat="1"/>
    <row r="92" s="79" customFormat="1"/>
    <row r="93" s="79" customFormat="1"/>
  </sheetData>
  <sheetProtection sort="0" autoFilter="0"/>
  <mergeCells count="78">
    <mergeCell ref="K19:L19"/>
    <mergeCell ref="K20:L20"/>
    <mergeCell ref="K21:L21"/>
    <mergeCell ref="K38:L38"/>
    <mergeCell ref="K14:L14"/>
    <mergeCell ref="K15:L15"/>
    <mergeCell ref="K16:L16"/>
    <mergeCell ref="K17:L17"/>
    <mergeCell ref="K18:L18"/>
    <mergeCell ref="Z9:Z21"/>
    <mergeCell ref="C3:AG3"/>
    <mergeCell ref="AH3:AN3"/>
    <mergeCell ref="BI3:CB3"/>
    <mergeCell ref="CC3:CI3"/>
    <mergeCell ref="B4:AN4"/>
    <mergeCell ref="BH4:CI4"/>
    <mergeCell ref="B6:B8"/>
    <mergeCell ref="C6:C8"/>
    <mergeCell ref="D6:D8"/>
    <mergeCell ref="E6:E8"/>
    <mergeCell ref="F6:F8"/>
    <mergeCell ref="G6:G8"/>
    <mergeCell ref="H6:H8"/>
    <mergeCell ref="I6:I8"/>
    <mergeCell ref="J6:J8"/>
    <mergeCell ref="CL3:CO3"/>
    <mergeCell ref="B1:AG1"/>
    <mergeCell ref="AJ1:AM1"/>
    <mergeCell ref="BH1:CB1"/>
    <mergeCell ref="CD1:CH1"/>
    <mergeCell ref="CJ1:CO1"/>
    <mergeCell ref="CJ4:CO4"/>
    <mergeCell ref="BH5:CB5"/>
    <mergeCell ref="CD5:CH5"/>
    <mergeCell ref="CJ5:CO5"/>
    <mergeCell ref="Y6:Y8"/>
    <mergeCell ref="AC6:AC8"/>
    <mergeCell ref="AD6:CY6"/>
    <mergeCell ref="BT7:BY7"/>
    <mergeCell ref="BZ7:CE7"/>
    <mergeCell ref="CF7:CK7"/>
    <mergeCell ref="CL7:CQ7"/>
    <mergeCell ref="K6:L8"/>
    <mergeCell ref="M6:X7"/>
    <mergeCell ref="Z6:Z8"/>
    <mergeCell ref="AA6:AA8"/>
    <mergeCell ref="AB6:AB8"/>
    <mergeCell ref="DN6:DN8"/>
    <mergeCell ref="AD7:AI7"/>
    <mergeCell ref="AJ7:AO7"/>
    <mergeCell ref="AP7:AU7"/>
    <mergeCell ref="AV7:BA7"/>
    <mergeCell ref="BB7:BG7"/>
    <mergeCell ref="BH7:BM7"/>
    <mergeCell ref="BN7:BR7"/>
    <mergeCell ref="CZ6:CZ8"/>
    <mergeCell ref="CY7:CY8"/>
    <mergeCell ref="DB7:DB8"/>
    <mergeCell ref="DC7:DC8"/>
    <mergeCell ref="DD7:DD8"/>
    <mergeCell ref="DA6:DA8"/>
    <mergeCell ref="DB6:DM6"/>
    <mergeCell ref="K12:L12"/>
    <mergeCell ref="K13:L13"/>
    <mergeCell ref="DK7:DK8"/>
    <mergeCell ref="DL7:DL8"/>
    <mergeCell ref="DM7:DM8"/>
    <mergeCell ref="K9:L9"/>
    <mergeCell ref="K10:L10"/>
    <mergeCell ref="K11:L11"/>
    <mergeCell ref="DE7:DE8"/>
    <mergeCell ref="DF7:DF8"/>
    <mergeCell ref="DG7:DG8"/>
    <mergeCell ref="DH7:DH8"/>
    <mergeCell ref="DI7:DI8"/>
    <mergeCell ref="DJ7:DJ8"/>
    <mergeCell ref="CR7:CV7"/>
    <mergeCell ref="CX7:CX8"/>
  </mergeCells>
  <conditionalFormatting sqref="CY9:CZ15">
    <cfRule type="cellIs" dxfId="13" priority="5" operator="equal">
      <formula>1</formula>
    </cfRule>
    <cfRule type="colorScale" priority="6">
      <colorScale>
        <cfvo type="num" val="0"/>
        <cfvo type="num" val="0.6"/>
        <cfvo type="num" val="0.99"/>
        <color rgb="FFC00000"/>
        <color rgb="FFFFEB84"/>
        <color rgb="FF1DA275"/>
      </colorScale>
    </cfRule>
  </conditionalFormatting>
  <conditionalFormatting sqref="CY38:CZ38">
    <cfRule type="cellIs" dxfId="12" priority="1" operator="equal">
      <formula>1</formula>
    </cfRule>
    <cfRule type="colorScale" priority="2">
      <colorScale>
        <cfvo type="num" val="0"/>
        <cfvo type="num" val="0.6"/>
        <cfvo type="num" val="0.99"/>
        <color rgb="FFC00000"/>
        <color rgb="FFFFEB84"/>
        <color rgb="FF1DA275"/>
      </colorScale>
    </cfRule>
  </conditionalFormatting>
  <dataValidations count="12">
    <dataValidation type="list" allowBlank="1" showInputMessage="1" showErrorMessage="1" sqref="I9:I21 G9:G21" xr:uid="{D8FAF943-76ED-44CC-87F4-5C5EA1EF6078}">
      <formula1>$G$17:$G$37</formula1>
    </dataValidation>
    <dataValidation type="list" allowBlank="1" showInputMessage="1" showErrorMessage="1" sqref="F9:F21" xr:uid="{F5E7A1E9-0C8E-4947-985D-974AD18C0DE5}">
      <formula1>$F$17:$F$23</formula1>
    </dataValidation>
    <dataValidation type="list" allowBlank="1" showInputMessage="1" showErrorMessage="1" sqref="E9:E21" xr:uid="{214DD94E-F124-49C8-BD2A-3733F26F4B10}">
      <formula1>$E$17:$E$28</formula1>
    </dataValidation>
    <dataValidation type="list" allowBlank="1" showInputMessage="1" showErrorMessage="1" sqref="D9:D21" xr:uid="{4B5D6846-4EB5-47BF-8397-F53D9942093F}">
      <formula1>$D$17:$D$20</formula1>
    </dataValidation>
    <dataValidation type="list" allowBlank="1" showInputMessage="1" showErrorMessage="1" sqref="C9:C21" xr:uid="{7265CA1A-D3F4-43E4-8AE5-32F84D86028A}">
      <formula1>$C$17:$C$19</formula1>
    </dataValidation>
    <dataValidation type="list" allowBlank="1" showInputMessage="1" showErrorMessage="1" sqref="B9:B21" xr:uid="{393E7B43-984C-475C-B99B-BB25B97B0238}">
      <formula1>$B$17:$B$20</formula1>
    </dataValidation>
    <dataValidation type="whole" showInputMessage="1" showErrorMessage="1" error="SUPERA LA META PROGRAMADA" sqref="AF9:AF15 CN9:CN15 AL9:AL15 AR9:AR15 AX9:AX15 BD9:BD15 BJ9:BJ15 BP9:BP15 BV9:BV15 CB9:CB15 CH9:CH15 CT9:CT15" xr:uid="{D68532EE-1BCD-491F-86DE-4701A4BB341B}">
      <formula1>0</formula1>
      <formula2>#REF!-AD9</formula2>
    </dataValidation>
    <dataValidation type="list" allowBlank="1" showInputMessage="1" showErrorMessage="1" sqref="F38" xr:uid="{0E4F1F4A-1AF9-4F46-A7FD-45333DE7C70C}">
      <formula1>$F$14:$F$20</formula1>
    </dataValidation>
    <dataValidation type="list" allowBlank="1" showInputMessage="1" showErrorMessage="1" sqref="E38" xr:uid="{834D7007-9BA7-4C2C-92A4-BCB27B5E755D}">
      <formula1>$E$14:$E$25</formula1>
    </dataValidation>
    <dataValidation type="list" allowBlank="1" showInputMessage="1" showErrorMessage="1" sqref="D38" xr:uid="{6EBE3542-72BC-4962-8EF4-BFCEEEFDC12C}">
      <formula1>$D$14:$D$17</formula1>
    </dataValidation>
    <dataValidation type="list" allowBlank="1" showInputMessage="1" showErrorMessage="1" sqref="G38 C38" xr:uid="{7AD703ED-78ED-4918-ADC8-847B5FBA9F9D}">
      <formula1>$C$14:$C$16</formula1>
    </dataValidation>
    <dataValidation type="list" allowBlank="1" showInputMessage="1" showErrorMessage="1" sqref="B38" xr:uid="{589E6006-3328-41B3-A1FC-9BBDA87D80DB}">
      <formula1>$B$14:$B$17</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9" max="13" man="1"/>
  </colBreaks>
  <drawing r:id="rId2"/>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08AA6-5E0F-4DF1-9847-1DF819772138}">
  <sheetPr>
    <tabColor theme="4"/>
  </sheetPr>
  <dimension ref="A1:DN91"/>
  <sheetViews>
    <sheetView topLeftCell="B1" zoomScale="70" zoomScaleNormal="70" zoomScaleSheetLayoutView="90" zoomScalePageLayoutView="60" workbookViewId="0">
      <selection activeCell="AD9" sqref="AD9:CY9"/>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23" style="55" customWidth="1"/>
    <col min="6" max="6" width="21" style="55" customWidth="1"/>
    <col min="7" max="7" width="20.1796875" style="55" customWidth="1"/>
    <col min="8" max="8" width="19.7265625" style="55" customWidth="1"/>
    <col min="9" max="10" width="25.81640625" style="55" customWidth="1"/>
    <col min="11" max="22" width="12.54296875" style="55" customWidth="1"/>
    <col min="23" max="23" width="14.54296875" style="55" customWidth="1"/>
    <col min="24" max="24" width="12.54296875" style="55" customWidth="1"/>
    <col min="25" max="25" width="16.81640625" style="55" customWidth="1"/>
    <col min="26" max="26" width="21.54296875" style="55" customWidth="1"/>
    <col min="27" max="27" width="25.81640625" style="55" customWidth="1"/>
    <col min="28" max="28" width="16.7265625" style="55" customWidth="1"/>
    <col min="29" max="29" width="23" style="55" customWidth="1"/>
    <col min="30" max="30" width="17.453125" style="55" customWidth="1"/>
    <col min="31" max="31" width="25" style="55" customWidth="1"/>
    <col min="32" max="33" width="12.54296875" style="55" customWidth="1"/>
    <col min="34" max="34" width="19.7265625" style="55" customWidth="1"/>
    <col min="35" max="35" width="20.26953125" style="55" customWidth="1"/>
    <col min="36" max="36" width="18.1796875" style="55" customWidth="1"/>
    <col min="37" max="37" width="21" style="55" customWidth="1"/>
    <col min="38" max="39" width="12.54296875" style="55" customWidth="1"/>
    <col min="40" max="40" width="19.7265625" style="55" customWidth="1"/>
    <col min="41" max="41" width="20.26953125" style="55" customWidth="1"/>
    <col min="42" max="42" width="18.81640625" style="79" customWidth="1"/>
    <col min="43" max="43" width="22.1796875" style="79" customWidth="1"/>
    <col min="44" max="45" width="12.54296875" style="79" customWidth="1"/>
    <col min="46" max="46" width="19.7265625" style="79" customWidth="1"/>
    <col min="47" max="47" width="20.26953125" style="55" customWidth="1"/>
    <col min="48" max="48" width="17.26953125" style="79" customWidth="1"/>
    <col min="49" max="49" width="21.7265625" style="79" customWidth="1"/>
    <col min="50" max="51" width="12.54296875" style="79" customWidth="1"/>
    <col min="52" max="52" width="19.54296875" style="79" customWidth="1"/>
    <col min="53" max="53" width="20.26953125" style="55" customWidth="1"/>
    <col min="54" max="54" width="18.26953125" style="79" customWidth="1"/>
    <col min="55" max="55" width="23.54296875" style="79" customWidth="1"/>
    <col min="56" max="57" width="12.54296875" style="79" customWidth="1"/>
    <col min="58" max="58" width="20.7265625" style="79" customWidth="1"/>
    <col min="59" max="59" width="20.26953125" style="55" customWidth="1"/>
    <col min="60" max="60" width="16.7265625" style="55" customWidth="1"/>
    <col min="61" max="61" width="17" style="55" customWidth="1"/>
    <col min="62" max="63" width="12.54296875" style="55" customWidth="1"/>
    <col min="64" max="64" width="16.81640625" style="55" customWidth="1"/>
    <col min="65" max="65" width="20.26953125" style="55" customWidth="1"/>
    <col min="66" max="66" width="15.81640625" style="55" customWidth="1"/>
    <col min="67" max="67" width="21.453125" style="55" customWidth="1"/>
    <col min="68" max="69" width="12.54296875" style="55" customWidth="1"/>
    <col min="70" max="70" width="17.453125" style="55" customWidth="1"/>
    <col min="71" max="71" width="20.26953125" style="55" customWidth="1"/>
    <col min="72" max="72" width="15.54296875" style="55" customWidth="1"/>
    <col min="73" max="73" width="21" style="55" customWidth="1"/>
    <col min="74" max="75" width="12.54296875" style="55" customWidth="1"/>
    <col min="76" max="76" width="18.54296875" style="55" customWidth="1"/>
    <col min="77" max="77" width="20.26953125" style="55" customWidth="1"/>
    <col min="78" max="78" width="15.453125" style="55" customWidth="1"/>
    <col min="79" max="79" width="18.7265625" style="55" customWidth="1"/>
    <col min="80" max="81" width="12.54296875" style="55" customWidth="1"/>
    <col min="82" max="82" width="17" style="55" customWidth="1"/>
    <col min="83" max="83" width="20.26953125" style="55" customWidth="1"/>
    <col min="84" max="84" width="14.81640625" style="55" customWidth="1"/>
    <col min="85" max="85" width="18.54296875" style="55" customWidth="1"/>
    <col min="86" max="87" width="12.54296875" style="55" customWidth="1"/>
    <col min="88" max="88" width="17.81640625" style="55" customWidth="1"/>
    <col min="89" max="89" width="20.26953125" style="55" customWidth="1"/>
    <col min="90" max="90" width="15" style="55" customWidth="1"/>
    <col min="91" max="91" width="18.54296875" style="55" customWidth="1"/>
    <col min="92" max="93" width="18.26953125" style="55" customWidth="1"/>
    <col min="94" max="94" width="23.1796875" style="55" customWidth="1"/>
    <col min="95" max="95" width="20.26953125" style="55" customWidth="1"/>
    <col min="96" max="96" width="16" style="55" customWidth="1"/>
    <col min="97" max="97" width="27.81640625" style="55" customWidth="1"/>
    <col min="98" max="98" width="29" style="55" customWidth="1"/>
    <col min="99" max="99" width="26.7265625" style="55" customWidth="1"/>
    <col min="100" max="101" width="20.26953125" style="55" customWidth="1"/>
    <col min="102" max="102" width="17.26953125" style="55" customWidth="1"/>
    <col min="103" max="104" width="21.26953125" style="55" customWidth="1"/>
    <col min="105" max="105" width="19.1796875" style="55" customWidth="1"/>
    <col min="106" max="106" width="18.81640625" style="55" customWidth="1"/>
    <col min="107" max="107" width="18.1796875" style="55" customWidth="1"/>
    <col min="108" max="108" width="17.54296875" style="55" customWidth="1"/>
    <col min="109" max="109" width="17.1796875" style="55" customWidth="1"/>
    <col min="110" max="110" width="22" style="55" customWidth="1"/>
    <col min="111" max="113" width="18.1796875" style="55" customWidth="1"/>
    <col min="114" max="114" width="20.81640625" style="55" customWidth="1"/>
    <col min="115" max="115" width="17.54296875" style="55" customWidth="1"/>
    <col min="116" max="116" width="18.453125" style="55" customWidth="1"/>
    <col min="117" max="117" width="18" style="55" customWidth="1"/>
    <col min="118" max="118" width="29.81640625" style="55" customWidth="1"/>
    <col min="119" max="16384" width="11.453125" style="55"/>
  </cols>
  <sheetData>
    <row r="1" spans="1:118" ht="69.75" customHeight="1">
      <c r="A1" s="79"/>
      <c r="B1" s="524" t="s">
        <v>368</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80"/>
      <c r="AI1" s="79"/>
      <c r="AJ1" s="525"/>
      <c r="AK1" s="525"/>
      <c r="AL1" s="525"/>
      <c r="AM1" s="525"/>
      <c r="AN1" s="80"/>
      <c r="AO1" s="79"/>
      <c r="AU1" s="79"/>
      <c r="BA1" s="79"/>
      <c r="BG1" s="79"/>
      <c r="BH1" s="524"/>
      <c r="BI1" s="524"/>
      <c r="BJ1" s="524"/>
      <c r="BK1" s="524"/>
      <c r="BL1" s="524"/>
      <c r="BM1" s="524"/>
      <c r="BN1" s="524"/>
      <c r="BO1" s="524"/>
      <c r="BP1" s="524"/>
      <c r="BQ1" s="524"/>
      <c r="BR1" s="524"/>
      <c r="BS1" s="524"/>
      <c r="BT1" s="524"/>
      <c r="BU1" s="524"/>
      <c r="BV1" s="524"/>
      <c r="BW1" s="524"/>
      <c r="BX1" s="524"/>
      <c r="BY1" s="524"/>
      <c r="BZ1" s="524"/>
      <c r="CA1" s="524"/>
      <c r="CB1" s="524"/>
      <c r="CC1" s="80"/>
      <c r="CD1" s="525"/>
      <c r="CE1" s="525"/>
      <c r="CF1" s="525"/>
      <c r="CG1" s="525"/>
      <c r="CH1" s="525"/>
      <c r="CI1" s="80"/>
      <c r="CJ1" s="524"/>
      <c r="CK1" s="524"/>
      <c r="CL1" s="524"/>
      <c r="CM1" s="524"/>
      <c r="CN1" s="524"/>
      <c r="CO1" s="524"/>
    </row>
    <row r="2" spans="1:118"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J2" s="79"/>
      <c r="AK2" s="79"/>
      <c r="AL2" s="79"/>
      <c r="AM2" s="79"/>
      <c r="AN2" s="79"/>
      <c r="BH2" s="79"/>
      <c r="BI2" s="79"/>
      <c r="BJ2" s="79"/>
      <c r="BK2" s="79"/>
      <c r="BL2" s="79"/>
      <c r="BN2" s="79"/>
      <c r="BO2" s="79"/>
      <c r="BP2" s="79"/>
      <c r="BQ2" s="79"/>
      <c r="BR2" s="79"/>
      <c r="BT2" s="79"/>
      <c r="BU2" s="79"/>
      <c r="BV2" s="79"/>
      <c r="BW2" s="79"/>
      <c r="BX2" s="79"/>
      <c r="BZ2" s="79"/>
      <c r="CA2" s="79"/>
      <c r="CB2" s="79"/>
      <c r="CC2" s="79"/>
      <c r="CD2" s="79"/>
      <c r="CF2" s="79"/>
      <c r="CG2" s="79"/>
      <c r="CH2" s="79"/>
      <c r="CI2" s="79"/>
      <c r="CJ2" s="79"/>
      <c r="CL2" s="79"/>
      <c r="CM2" s="79"/>
      <c r="CN2" s="79"/>
      <c r="CO2" s="79"/>
    </row>
    <row r="3" spans="1:118"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8"/>
      <c r="AH3" s="529"/>
      <c r="AI3" s="529"/>
      <c r="AJ3" s="529"/>
      <c r="AK3" s="529"/>
      <c r="AL3" s="529"/>
      <c r="AM3" s="529"/>
      <c r="AN3" s="529"/>
      <c r="AO3" s="79"/>
      <c r="AU3" s="79"/>
      <c r="BA3" s="79"/>
      <c r="BG3" s="79"/>
      <c r="BH3" s="127"/>
      <c r="BI3" s="530"/>
      <c r="BJ3" s="530"/>
      <c r="BK3" s="530"/>
      <c r="BL3" s="530"/>
      <c r="BM3" s="530"/>
      <c r="BN3" s="530"/>
      <c r="BO3" s="530"/>
      <c r="BP3" s="530"/>
      <c r="BQ3" s="530"/>
      <c r="BR3" s="530"/>
      <c r="BS3" s="530"/>
      <c r="BT3" s="530"/>
      <c r="BU3" s="530"/>
      <c r="BV3" s="530"/>
      <c r="BW3" s="530"/>
      <c r="BX3" s="530"/>
      <c r="BY3" s="530"/>
      <c r="BZ3" s="530"/>
      <c r="CA3" s="530"/>
      <c r="CB3" s="530"/>
      <c r="CC3" s="529"/>
      <c r="CD3" s="529"/>
      <c r="CE3" s="529"/>
      <c r="CF3" s="529"/>
      <c r="CG3" s="529"/>
      <c r="CH3" s="529"/>
      <c r="CI3" s="529"/>
      <c r="CJ3" s="127"/>
      <c r="CL3" s="530"/>
      <c r="CM3" s="530"/>
      <c r="CN3" s="530"/>
      <c r="CO3" s="530"/>
    </row>
    <row r="4" spans="1:118"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79"/>
      <c r="AU4" s="79"/>
      <c r="BA4" s="79"/>
      <c r="BG4" s="79"/>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row>
    <row r="5" spans="1:118"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U5" s="79"/>
      <c r="BA5" s="79"/>
      <c r="BG5" s="79"/>
      <c r="BH5" s="524"/>
      <c r="BI5" s="524"/>
      <c r="BJ5" s="524"/>
      <c r="BK5" s="524"/>
      <c r="BL5" s="524"/>
      <c r="BM5" s="524"/>
      <c r="BN5" s="524"/>
      <c r="BO5" s="524"/>
      <c r="BP5" s="524"/>
      <c r="BQ5" s="524"/>
      <c r="BR5" s="524"/>
      <c r="BS5" s="524"/>
      <c r="BT5" s="524"/>
      <c r="BU5" s="524"/>
      <c r="BV5" s="524"/>
      <c r="BW5" s="524"/>
      <c r="BX5" s="524"/>
      <c r="BY5" s="524"/>
      <c r="BZ5" s="524"/>
      <c r="CA5" s="524"/>
      <c r="CB5" s="524"/>
      <c r="CC5" s="80"/>
      <c r="CD5" s="525"/>
      <c r="CE5" s="525"/>
      <c r="CF5" s="525"/>
      <c r="CG5" s="525"/>
      <c r="CH5" s="525"/>
      <c r="CI5" s="80"/>
      <c r="CJ5" s="524"/>
      <c r="CK5" s="524"/>
      <c r="CL5" s="524"/>
      <c r="CM5" s="524"/>
      <c r="CN5" s="524"/>
      <c r="CO5" s="524"/>
    </row>
    <row r="6" spans="1:118" ht="15" customHeight="1" thickBot="1">
      <c r="A6" s="82"/>
      <c r="B6" s="534" t="s">
        <v>292</v>
      </c>
      <c r="C6" s="534" t="s">
        <v>609</v>
      </c>
      <c r="D6" s="534" t="s">
        <v>294</v>
      </c>
      <c r="E6" s="534" t="s">
        <v>5</v>
      </c>
      <c r="F6" s="534" t="s">
        <v>838</v>
      </c>
      <c r="G6" s="534" t="s">
        <v>842</v>
      </c>
      <c r="H6" s="532" t="s">
        <v>295</v>
      </c>
      <c r="I6" s="532" t="s">
        <v>9</v>
      </c>
      <c r="J6" s="532" t="s">
        <v>366</v>
      </c>
      <c r="K6" s="533" t="s">
        <v>367</v>
      </c>
      <c r="L6" s="533"/>
      <c r="M6" s="535" t="s">
        <v>339</v>
      </c>
      <c r="N6" s="535"/>
      <c r="O6" s="535"/>
      <c r="P6" s="535"/>
      <c r="Q6" s="535"/>
      <c r="R6" s="535"/>
      <c r="S6" s="535"/>
      <c r="T6" s="535"/>
      <c r="U6" s="535"/>
      <c r="V6" s="535"/>
      <c r="W6" s="535"/>
      <c r="X6" s="535"/>
      <c r="Y6" s="535" t="s">
        <v>340</v>
      </c>
      <c r="Z6" s="533" t="s">
        <v>296</v>
      </c>
      <c r="AA6" s="533" t="s">
        <v>149</v>
      </c>
      <c r="AB6" s="533" t="s">
        <v>150</v>
      </c>
      <c r="AC6" s="533" t="s">
        <v>151</v>
      </c>
      <c r="AD6" s="533" t="s">
        <v>152</v>
      </c>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72"/>
      <c r="CZ6" s="576" t="s">
        <v>348</v>
      </c>
      <c r="DA6" s="553" t="s">
        <v>153</v>
      </c>
      <c r="DB6" s="555" t="s">
        <v>154</v>
      </c>
      <c r="DC6" s="556"/>
      <c r="DD6" s="556"/>
      <c r="DE6" s="556"/>
      <c r="DF6" s="556"/>
      <c r="DG6" s="556"/>
      <c r="DH6" s="556"/>
      <c r="DI6" s="556"/>
      <c r="DJ6" s="556"/>
      <c r="DK6" s="556"/>
      <c r="DL6" s="556"/>
      <c r="DM6" s="557"/>
      <c r="DN6" s="536" t="s">
        <v>155</v>
      </c>
    </row>
    <row r="7" spans="1:118" ht="15" customHeight="1">
      <c r="A7" s="82"/>
      <c r="B7" s="534"/>
      <c r="C7" s="534"/>
      <c r="D7" s="534"/>
      <c r="E7" s="534"/>
      <c r="F7" s="534"/>
      <c r="G7" s="534"/>
      <c r="H7" s="532"/>
      <c r="I7" s="532"/>
      <c r="J7" s="532"/>
      <c r="K7" s="533"/>
      <c r="L7" s="533"/>
      <c r="M7" s="535"/>
      <c r="N7" s="535"/>
      <c r="O7" s="535"/>
      <c r="P7" s="535"/>
      <c r="Q7" s="535"/>
      <c r="R7" s="535"/>
      <c r="S7" s="535"/>
      <c r="T7" s="535"/>
      <c r="U7" s="535"/>
      <c r="V7" s="535"/>
      <c r="W7" s="535"/>
      <c r="X7" s="535"/>
      <c r="Y7" s="535"/>
      <c r="Z7" s="533"/>
      <c r="AA7" s="533"/>
      <c r="AB7" s="533"/>
      <c r="AC7" s="533"/>
      <c r="AD7" s="533" t="s">
        <v>156</v>
      </c>
      <c r="AE7" s="533"/>
      <c r="AF7" s="533"/>
      <c r="AG7" s="533"/>
      <c r="AH7" s="533"/>
      <c r="AI7" s="533"/>
      <c r="AJ7" s="547" t="s">
        <v>157</v>
      </c>
      <c r="AK7" s="547"/>
      <c r="AL7" s="547"/>
      <c r="AM7" s="547"/>
      <c r="AN7" s="547"/>
      <c r="AO7" s="547"/>
      <c r="AP7" s="533" t="s">
        <v>158</v>
      </c>
      <c r="AQ7" s="533"/>
      <c r="AR7" s="533"/>
      <c r="AS7" s="533"/>
      <c r="AT7" s="533"/>
      <c r="AU7" s="533"/>
      <c r="AV7" s="547" t="s">
        <v>159</v>
      </c>
      <c r="AW7" s="547"/>
      <c r="AX7" s="547"/>
      <c r="AY7" s="547"/>
      <c r="AZ7" s="547"/>
      <c r="BA7" s="547"/>
      <c r="BB7" s="533" t="s">
        <v>160</v>
      </c>
      <c r="BC7" s="533"/>
      <c r="BD7" s="533"/>
      <c r="BE7" s="533"/>
      <c r="BF7" s="533"/>
      <c r="BG7" s="533"/>
      <c r="BH7" s="547" t="s">
        <v>161</v>
      </c>
      <c r="BI7" s="547"/>
      <c r="BJ7" s="547"/>
      <c r="BK7" s="547"/>
      <c r="BL7" s="547"/>
      <c r="BM7" s="547"/>
      <c r="BN7" s="533" t="s">
        <v>162</v>
      </c>
      <c r="BO7" s="533"/>
      <c r="BP7" s="533"/>
      <c r="BQ7" s="533"/>
      <c r="BR7" s="533"/>
      <c r="BS7" s="229"/>
      <c r="BT7" s="547" t="s">
        <v>163</v>
      </c>
      <c r="BU7" s="547"/>
      <c r="BV7" s="547"/>
      <c r="BW7" s="547"/>
      <c r="BX7" s="547"/>
      <c r="BY7" s="547"/>
      <c r="BZ7" s="533" t="s">
        <v>164</v>
      </c>
      <c r="CA7" s="533"/>
      <c r="CB7" s="533"/>
      <c r="CC7" s="533"/>
      <c r="CD7" s="533"/>
      <c r="CE7" s="533"/>
      <c r="CF7" s="547" t="s">
        <v>165</v>
      </c>
      <c r="CG7" s="547"/>
      <c r="CH7" s="547"/>
      <c r="CI7" s="547"/>
      <c r="CJ7" s="547"/>
      <c r="CK7" s="547"/>
      <c r="CL7" s="533" t="s">
        <v>166</v>
      </c>
      <c r="CM7" s="533"/>
      <c r="CN7" s="533"/>
      <c r="CO7" s="533"/>
      <c r="CP7" s="533"/>
      <c r="CQ7" s="533"/>
      <c r="CR7" s="547" t="s">
        <v>167</v>
      </c>
      <c r="CS7" s="547"/>
      <c r="CT7" s="547"/>
      <c r="CU7" s="547"/>
      <c r="CV7" s="547"/>
      <c r="CW7" s="192"/>
      <c r="CX7" s="533" t="s">
        <v>168</v>
      </c>
      <c r="CY7" s="574" t="s">
        <v>169</v>
      </c>
      <c r="CZ7" s="577"/>
      <c r="DA7" s="554"/>
      <c r="DB7" s="558" t="s">
        <v>156</v>
      </c>
      <c r="DC7" s="541" t="s">
        <v>157</v>
      </c>
      <c r="DD7" s="541" t="s">
        <v>158</v>
      </c>
      <c r="DE7" s="541" t="s">
        <v>159</v>
      </c>
      <c r="DF7" s="541" t="s">
        <v>160</v>
      </c>
      <c r="DG7" s="541" t="s">
        <v>161</v>
      </c>
      <c r="DH7" s="541" t="s">
        <v>162</v>
      </c>
      <c r="DI7" s="541" t="s">
        <v>163</v>
      </c>
      <c r="DJ7" s="541" t="s">
        <v>164</v>
      </c>
      <c r="DK7" s="541" t="s">
        <v>165</v>
      </c>
      <c r="DL7" s="541" t="s">
        <v>166</v>
      </c>
      <c r="DM7" s="543" t="s">
        <v>167</v>
      </c>
      <c r="DN7" s="537"/>
    </row>
    <row r="8" spans="1:118" ht="93.5" thickBot="1">
      <c r="A8" s="82"/>
      <c r="B8" s="534"/>
      <c r="C8" s="534"/>
      <c r="D8" s="534"/>
      <c r="E8" s="534"/>
      <c r="F8" s="534"/>
      <c r="G8" s="534"/>
      <c r="H8" s="532"/>
      <c r="I8" s="532"/>
      <c r="J8" s="532"/>
      <c r="K8" s="533"/>
      <c r="L8" s="533"/>
      <c r="M8" s="249" t="s">
        <v>328</v>
      </c>
      <c r="N8" s="249" t="s">
        <v>300</v>
      </c>
      <c r="O8" s="249" t="s">
        <v>329</v>
      </c>
      <c r="P8" s="249" t="s">
        <v>330</v>
      </c>
      <c r="Q8" s="249" t="s">
        <v>331</v>
      </c>
      <c r="R8" s="249" t="s">
        <v>332</v>
      </c>
      <c r="S8" s="249" t="s">
        <v>333</v>
      </c>
      <c r="T8" s="249" t="s">
        <v>334</v>
      </c>
      <c r="U8" s="249" t="s">
        <v>335</v>
      </c>
      <c r="V8" s="249" t="s">
        <v>336</v>
      </c>
      <c r="W8" s="249" t="s">
        <v>337</v>
      </c>
      <c r="X8" s="249" t="s">
        <v>338</v>
      </c>
      <c r="Y8" s="535"/>
      <c r="Z8" s="533"/>
      <c r="AA8" s="533"/>
      <c r="AB8" s="533"/>
      <c r="AC8" s="533"/>
      <c r="AD8" s="229" t="s">
        <v>170</v>
      </c>
      <c r="AE8" s="229" t="s">
        <v>171</v>
      </c>
      <c r="AF8" s="229" t="s">
        <v>172</v>
      </c>
      <c r="AG8" s="229" t="s">
        <v>173</v>
      </c>
      <c r="AH8" s="229" t="s">
        <v>297</v>
      </c>
      <c r="AI8" s="229" t="s">
        <v>327</v>
      </c>
      <c r="AJ8" s="192" t="s">
        <v>170</v>
      </c>
      <c r="AK8" s="192" t="s">
        <v>171</v>
      </c>
      <c r="AL8" s="192" t="s">
        <v>172</v>
      </c>
      <c r="AM8" s="192" t="s">
        <v>173</v>
      </c>
      <c r="AN8" s="192" t="s">
        <v>297</v>
      </c>
      <c r="AO8" s="192" t="s">
        <v>327</v>
      </c>
      <c r="AP8" s="229" t="s">
        <v>170</v>
      </c>
      <c r="AQ8" s="229" t="s">
        <v>171</v>
      </c>
      <c r="AR8" s="229" t="s">
        <v>172</v>
      </c>
      <c r="AS8" s="229" t="s">
        <v>173</v>
      </c>
      <c r="AT8" s="229" t="s">
        <v>297</v>
      </c>
      <c r="AU8" s="229" t="s">
        <v>327</v>
      </c>
      <c r="AV8" s="192" t="s">
        <v>170</v>
      </c>
      <c r="AW8" s="192" t="s">
        <v>171</v>
      </c>
      <c r="AX8" s="192" t="s">
        <v>172</v>
      </c>
      <c r="AY8" s="192" t="s">
        <v>173</v>
      </c>
      <c r="AZ8" s="192" t="s">
        <v>297</v>
      </c>
      <c r="BA8" s="192" t="s">
        <v>327</v>
      </c>
      <c r="BB8" s="229" t="s">
        <v>170</v>
      </c>
      <c r="BC8" s="229" t="s">
        <v>171</v>
      </c>
      <c r="BD8" s="229" t="s">
        <v>172</v>
      </c>
      <c r="BE8" s="229" t="s">
        <v>173</v>
      </c>
      <c r="BF8" s="229" t="s">
        <v>297</v>
      </c>
      <c r="BG8" s="229" t="s">
        <v>327</v>
      </c>
      <c r="BH8" s="192" t="s">
        <v>170</v>
      </c>
      <c r="BI8" s="192" t="s">
        <v>171</v>
      </c>
      <c r="BJ8" s="192" t="s">
        <v>172</v>
      </c>
      <c r="BK8" s="192" t="s">
        <v>173</v>
      </c>
      <c r="BL8" s="192" t="s">
        <v>297</v>
      </c>
      <c r="BM8" s="192" t="s">
        <v>327</v>
      </c>
      <c r="BN8" s="229" t="s">
        <v>170</v>
      </c>
      <c r="BO8" s="229" t="s">
        <v>171</v>
      </c>
      <c r="BP8" s="229" t="s">
        <v>172</v>
      </c>
      <c r="BQ8" s="229" t="s">
        <v>173</v>
      </c>
      <c r="BR8" s="229" t="s">
        <v>297</v>
      </c>
      <c r="BS8" s="229" t="s">
        <v>327</v>
      </c>
      <c r="BT8" s="192" t="s">
        <v>170</v>
      </c>
      <c r="BU8" s="250" t="s">
        <v>171</v>
      </c>
      <c r="BV8" s="192" t="s">
        <v>172</v>
      </c>
      <c r="BW8" s="192" t="s">
        <v>173</v>
      </c>
      <c r="BX8" s="192" t="s">
        <v>297</v>
      </c>
      <c r="BY8" s="192" t="s">
        <v>327</v>
      </c>
      <c r="BZ8" s="229" t="s">
        <v>170</v>
      </c>
      <c r="CA8" s="229" t="s">
        <v>171</v>
      </c>
      <c r="CB8" s="229" t="s">
        <v>172</v>
      </c>
      <c r="CC8" s="251" t="s">
        <v>173</v>
      </c>
      <c r="CD8" s="229" t="s">
        <v>297</v>
      </c>
      <c r="CE8" s="229" t="s">
        <v>327</v>
      </c>
      <c r="CF8" s="192" t="s">
        <v>170</v>
      </c>
      <c r="CG8" s="192" t="s">
        <v>171</v>
      </c>
      <c r="CH8" s="192" t="s">
        <v>172</v>
      </c>
      <c r="CI8" s="192" t="s">
        <v>173</v>
      </c>
      <c r="CJ8" s="192" t="s">
        <v>297</v>
      </c>
      <c r="CK8" s="192" t="s">
        <v>327</v>
      </c>
      <c r="CL8" s="229" t="s">
        <v>170</v>
      </c>
      <c r="CM8" s="229" t="s">
        <v>171</v>
      </c>
      <c r="CN8" s="229" t="s">
        <v>172</v>
      </c>
      <c r="CO8" s="229" t="s">
        <v>173</v>
      </c>
      <c r="CP8" s="229" t="s">
        <v>297</v>
      </c>
      <c r="CQ8" s="229" t="s">
        <v>327</v>
      </c>
      <c r="CR8" s="192" t="s">
        <v>170</v>
      </c>
      <c r="CS8" s="192" t="s">
        <v>171</v>
      </c>
      <c r="CT8" s="192" t="s">
        <v>172</v>
      </c>
      <c r="CU8" s="192" t="s">
        <v>173</v>
      </c>
      <c r="CV8" s="229" t="s">
        <v>297</v>
      </c>
      <c r="CW8" s="229" t="s">
        <v>327</v>
      </c>
      <c r="CX8" s="533"/>
      <c r="CY8" s="575"/>
      <c r="CZ8" s="578"/>
      <c r="DA8" s="554"/>
      <c r="DB8" s="559"/>
      <c r="DC8" s="542"/>
      <c r="DD8" s="542"/>
      <c r="DE8" s="542"/>
      <c r="DF8" s="532"/>
      <c r="DG8" s="542"/>
      <c r="DH8" s="542"/>
      <c r="DI8" s="542"/>
      <c r="DJ8" s="542"/>
      <c r="DK8" s="542"/>
      <c r="DL8" s="542"/>
      <c r="DM8" s="544"/>
      <c r="DN8" s="562"/>
    </row>
    <row r="9" spans="1:118" ht="108.75" customHeight="1" thickBot="1">
      <c r="A9" s="82"/>
      <c r="B9" s="70" t="s">
        <v>192</v>
      </c>
      <c r="C9" s="70" t="s">
        <v>195</v>
      </c>
      <c r="D9" s="70" t="s">
        <v>200</v>
      </c>
      <c r="E9" s="70" t="s">
        <v>326</v>
      </c>
      <c r="F9" s="70" t="s">
        <v>207</v>
      </c>
      <c r="G9" s="70" t="s">
        <v>224</v>
      </c>
      <c r="H9" s="272" t="s">
        <v>642</v>
      </c>
      <c r="I9" s="272" t="s">
        <v>735</v>
      </c>
      <c r="J9" s="252" t="s">
        <v>736</v>
      </c>
      <c r="K9" s="573" t="s">
        <v>737</v>
      </c>
      <c r="L9" s="573"/>
      <c r="M9" s="252">
        <v>4</v>
      </c>
      <c r="N9" s="252">
        <v>5</v>
      </c>
      <c r="O9" s="252">
        <v>4</v>
      </c>
      <c r="P9" s="252">
        <v>5</v>
      </c>
      <c r="Q9" s="252">
        <v>5</v>
      </c>
      <c r="R9" s="252">
        <v>6</v>
      </c>
      <c r="S9" s="252">
        <v>4</v>
      </c>
      <c r="T9" s="252">
        <v>5</v>
      </c>
      <c r="U9" s="252">
        <v>4</v>
      </c>
      <c r="V9" s="252">
        <v>4</v>
      </c>
      <c r="W9" s="252">
        <v>5</v>
      </c>
      <c r="X9" s="252">
        <v>4</v>
      </c>
      <c r="Y9" s="252" t="s">
        <v>738</v>
      </c>
      <c r="Z9" s="476">
        <v>150000000</v>
      </c>
      <c r="AA9" s="96" t="s">
        <v>708</v>
      </c>
      <c r="AB9" s="96" t="s">
        <v>739</v>
      </c>
      <c r="AC9" s="109">
        <v>1</v>
      </c>
      <c r="AD9" s="477">
        <f>+M9</f>
        <v>4</v>
      </c>
      <c r="AE9" s="331">
        <f>IFERROR(AD9/SUM($M9:$X9)*100,0)</f>
        <v>7.2727272727272725</v>
      </c>
      <c r="AF9" s="330"/>
      <c r="AG9" s="331">
        <f>IFERROR(AF9/SUM($L9:$W9)*100,0)</f>
        <v>0</v>
      </c>
      <c r="AH9" s="330"/>
      <c r="AI9" s="332"/>
      <c r="AJ9" s="330">
        <f>+N9</f>
        <v>5</v>
      </c>
      <c r="AK9" s="331">
        <f>IFERROR(AJ9/SUM($M9:$X9)*100,0)</f>
        <v>9.0909090909090917</v>
      </c>
      <c r="AL9" s="330"/>
      <c r="AM9" s="331">
        <f>IFERROR(AL9/SUM($L9:$W9)*100,0)</f>
        <v>0</v>
      </c>
      <c r="AN9" s="330"/>
      <c r="AO9" s="332"/>
      <c r="AP9" s="330">
        <f>+O9</f>
        <v>4</v>
      </c>
      <c r="AQ9" s="331">
        <f>IFERROR(AP9/SUM($M9:$X9)*100,0)</f>
        <v>7.2727272727272725</v>
      </c>
      <c r="AR9" s="330"/>
      <c r="AS9" s="331">
        <f>IFERROR(AR9/SUM($L9:$W9)*100,0)</f>
        <v>0</v>
      </c>
      <c r="AT9" s="330"/>
      <c r="AU9" s="332"/>
      <c r="AV9" s="330">
        <f>+P9</f>
        <v>5</v>
      </c>
      <c r="AW9" s="331">
        <f>IFERROR(AV9/SUM($M9:$X9)*100,0)</f>
        <v>9.0909090909090917</v>
      </c>
      <c r="AX9" s="330"/>
      <c r="AY9" s="331">
        <f>IFERROR(AX9/SUM($L9:$W9)*100,0)</f>
        <v>0</v>
      </c>
      <c r="AZ9" s="96"/>
      <c r="BA9" s="95"/>
      <c r="BB9" s="94">
        <f>+Q9</f>
        <v>5</v>
      </c>
      <c r="BC9" s="331">
        <f>IFERROR(BB9/SUM($M9:$X9)*100,0)</f>
        <v>9.0909090909090917</v>
      </c>
      <c r="BD9" s="330"/>
      <c r="BE9" s="331">
        <f>IFERROR(BD9/SUM($L9:$W9)*100,0)</f>
        <v>0</v>
      </c>
      <c r="BF9" s="94"/>
      <c r="BG9" s="95"/>
      <c r="BH9" s="94">
        <f>+R9</f>
        <v>6</v>
      </c>
      <c r="BI9" s="331">
        <f>IFERROR(BH9/SUM($M9:$X9)*100,0)</f>
        <v>10.909090909090908</v>
      </c>
      <c r="BJ9" s="330"/>
      <c r="BK9" s="331">
        <f>IFERROR(BJ9/SUM($L9:$W9)*100,0)</f>
        <v>0</v>
      </c>
      <c r="BL9" s="151"/>
      <c r="BM9" s="95"/>
      <c r="BN9" s="94">
        <f>+S9</f>
        <v>4</v>
      </c>
      <c r="BO9" s="331">
        <f>IFERROR(BN9/SUM($M9:$X9)*100,0)</f>
        <v>7.2727272727272725</v>
      </c>
      <c r="BP9" s="330"/>
      <c r="BQ9" s="331">
        <f>IFERROR(BP9/SUM($L9:$W9)*100,0)</f>
        <v>0</v>
      </c>
      <c r="BR9" s="95"/>
      <c r="BS9" s="95"/>
      <c r="BT9" s="95">
        <f>+T9</f>
        <v>5</v>
      </c>
      <c r="BU9" s="331">
        <f>IFERROR(BT9/SUM($M9:$X9)*100,0)</f>
        <v>9.0909090909090917</v>
      </c>
      <c r="BV9" s="330"/>
      <c r="BW9" s="331">
        <f>IFERROR(BV9/SUM($L9:$W9)*100,0)</f>
        <v>0</v>
      </c>
      <c r="BX9" s="95"/>
      <c r="BY9" s="95"/>
      <c r="BZ9" s="95">
        <f>+U9</f>
        <v>4</v>
      </c>
      <c r="CA9" s="331">
        <f>IFERROR(BZ9/SUM($M9:$X9)*100,0)</f>
        <v>7.2727272727272725</v>
      </c>
      <c r="CB9" s="330"/>
      <c r="CC9" s="331">
        <f>IFERROR(CB9/SUM($L9:$W9)*100,0)</f>
        <v>0</v>
      </c>
      <c r="CD9" s="95"/>
      <c r="CE9" s="95"/>
      <c r="CF9" s="95">
        <f>+V9</f>
        <v>4</v>
      </c>
      <c r="CG9" s="331">
        <f>IFERROR(CF9/SUM($M9:$X9)*100,0)</f>
        <v>7.2727272727272725</v>
      </c>
      <c r="CH9" s="330"/>
      <c r="CI9" s="331">
        <f>IFERROR(CH9/SUM($L9:$W9)*100,0)</f>
        <v>0</v>
      </c>
      <c r="CJ9" s="95"/>
      <c r="CK9" s="95"/>
      <c r="CL9" s="95">
        <f>+W9</f>
        <v>5</v>
      </c>
      <c r="CM9" s="331">
        <f>IFERROR(CL9/SUM($M9:$X9)*100,0)</f>
        <v>9.0909090909090917</v>
      </c>
      <c r="CN9" s="330"/>
      <c r="CO9" s="331">
        <f>IFERROR(CN9/SUM($L9:$W9)*100,0)</f>
        <v>0</v>
      </c>
      <c r="CP9" s="95"/>
      <c r="CQ9" s="95"/>
      <c r="CR9" s="95">
        <f>+X9</f>
        <v>4</v>
      </c>
      <c r="CS9" s="331">
        <f>IFERROR(CR9/SUM($M9:$X9)*100,0)</f>
        <v>7.2727272727272725</v>
      </c>
      <c r="CT9" s="330"/>
      <c r="CU9" s="331">
        <f>IFERROR(CT9/SUM($L9:$W9)*100,0)</f>
        <v>0</v>
      </c>
      <c r="CV9" s="95"/>
      <c r="CW9" s="95"/>
      <c r="CX9" s="95">
        <f t="shared" ref="CX9:CX13" si="0">SUM(CT9,CN9,CH9,CB9,BV9,BP9,BJ9,BD9,AX9,AR9,AL9,AF9)</f>
        <v>0</v>
      </c>
      <c r="CY9" s="232">
        <f t="shared" ref="CY9:CY13" si="1">SUM(CU9,CO9,CI9,CC9,BW9,BQ9,BK9,BE9,AY9,AS9,AM9,AG9)</f>
        <v>0</v>
      </c>
      <c r="CZ9" s="194"/>
      <c r="DA9" s="106"/>
      <c r="DB9" s="99"/>
      <c r="DC9" s="129"/>
      <c r="DD9" s="130"/>
      <c r="DE9" s="130"/>
      <c r="DF9"/>
      <c r="DG9" s="84"/>
      <c r="DH9" s="84"/>
      <c r="DI9" s="84"/>
      <c r="DJ9" s="84"/>
      <c r="DK9" s="84"/>
      <c r="DL9" s="84"/>
      <c r="DM9" s="85"/>
      <c r="DN9" s="91"/>
    </row>
    <row r="10" spans="1:118" ht="108.75" customHeight="1" thickBot="1">
      <c r="A10" s="82"/>
      <c r="B10" s="70" t="s">
        <v>192</v>
      </c>
      <c r="C10" s="70" t="s">
        <v>195</v>
      </c>
      <c r="D10" s="70" t="s">
        <v>200</v>
      </c>
      <c r="E10" s="70" t="s">
        <v>326</v>
      </c>
      <c r="F10" s="70" t="s">
        <v>207</v>
      </c>
      <c r="G10" s="70" t="s">
        <v>224</v>
      </c>
      <c r="H10" s="272" t="s">
        <v>642</v>
      </c>
      <c r="I10" s="272" t="s">
        <v>735</v>
      </c>
      <c r="J10" s="252" t="s">
        <v>736</v>
      </c>
      <c r="K10" s="573" t="s">
        <v>740</v>
      </c>
      <c r="L10" s="573"/>
      <c r="M10" s="252">
        <v>2</v>
      </c>
      <c r="N10" s="252">
        <v>2</v>
      </c>
      <c r="O10" s="252">
        <v>2</v>
      </c>
      <c r="P10" s="252">
        <v>3</v>
      </c>
      <c r="Q10" s="252">
        <v>3</v>
      </c>
      <c r="R10" s="252">
        <v>2</v>
      </c>
      <c r="S10" s="252">
        <v>2</v>
      </c>
      <c r="T10" s="252">
        <v>3</v>
      </c>
      <c r="U10" s="252">
        <v>3</v>
      </c>
      <c r="V10" s="252">
        <v>3</v>
      </c>
      <c r="W10" s="252">
        <v>2</v>
      </c>
      <c r="X10" s="252">
        <v>2</v>
      </c>
      <c r="Y10" s="252" t="s">
        <v>738</v>
      </c>
      <c r="Z10" s="476">
        <v>0</v>
      </c>
      <c r="AA10" s="96" t="s">
        <v>708</v>
      </c>
      <c r="AB10" s="96" t="s">
        <v>739</v>
      </c>
      <c r="AC10" s="109">
        <v>1</v>
      </c>
      <c r="AD10" s="478">
        <f t="shared" ref="AD10:AD13" si="2">+M10</f>
        <v>2</v>
      </c>
      <c r="AE10" s="331">
        <f t="shared" ref="AE10:AE13" si="3">IFERROR(AD10/SUM($M10:$X10)*100,0)</f>
        <v>6.8965517241379306</v>
      </c>
      <c r="AF10" s="330"/>
      <c r="AG10" s="331">
        <f t="shared" ref="AG10:AG13" si="4">IFERROR(AF10/SUM($L10:$W10)*100,0)</f>
        <v>0</v>
      </c>
      <c r="AH10" s="96"/>
      <c r="AI10" s="95"/>
      <c r="AJ10" s="96">
        <f t="shared" ref="AJ10:AJ13" si="5">+N10</f>
        <v>2</v>
      </c>
      <c r="AK10" s="331">
        <f t="shared" ref="AK10:AK13" si="6">IFERROR(AJ10/SUM($M10:$X10)*100,0)</f>
        <v>6.8965517241379306</v>
      </c>
      <c r="AL10" s="330"/>
      <c r="AM10" s="331">
        <f t="shared" ref="AM10:AM13" si="7">IFERROR(AL10/SUM($L10:$W10)*100,0)</f>
        <v>0</v>
      </c>
      <c r="AN10" s="96"/>
      <c r="AO10" s="95"/>
      <c r="AP10" s="96">
        <f t="shared" ref="AP10:AP13" si="8">+O10</f>
        <v>2</v>
      </c>
      <c r="AQ10" s="331">
        <f t="shared" ref="AQ10:AQ13" si="9">IFERROR(AP10/SUM($M10:$X10)*100,0)</f>
        <v>6.8965517241379306</v>
      </c>
      <c r="AR10" s="330"/>
      <c r="AS10" s="331">
        <f t="shared" ref="AS10:AS13" si="10">IFERROR(AR10/SUM($L10:$W10)*100,0)</f>
        <v>0</v>
      </c>
      <c r="AT10" s="96"/>
      <c r="AU10" s="95"/>
      <c r="AV10" s="96">
        <f t="shared" ref="AV10:AV13" si="11">+P10</f>
        <v>3</v>
      </c>
      <c r="AW10" s="331">
        <f t="shared" ref="AW10:AW13" si="12">IFERROR(AV10/SUM($M10:$X10)*100,0)</f>
        <v>10.344827586206897</v>
      </c>
      <c r="AX10" s="330"/>
      <c r="AY10" s="331">
        <f t="shared" ref="AY10:AY13" si="13">IFERROR(AX10/SUM($L10:$W10)*100,0)</f>
        <v>0</v>
      </c>
      <c r="AZ10" s="96"/>
      <c r="BA10" s="95"/>
      <c r="BB10" s="94">
        <f t="shared" ref="BB10:BB13" si="14">+Q10</f>
        <v>3</v>
      </c>
      <c r="BC10" s="331">
        <f t="shared" ref="BC10:BC13" si="15">IFERROR(BB10/SUM($M10:$X10)*100,0)</f>
        <v>10.344827586206897</v>
      </c>
      <c r="BD10" s="330"/>
      <c r="BE10" s="331">
        <f t="shared" ref="BE10:BE13" si="16">IFERROR(BD10/SUM($L10:$W10)*100,0)</f>
        <v>0</v>
      </c>
      <c r="BF10" s="94"/>
      <c r="BG10" s="95"/>
      <c r="BH10" s="94">
        <f t="shared" ref="BH10:BH13" si="17">+R10</f>
        <v>2</v>
      </c>
      <c r="BI10" s="331">
        <f t="shared" ref="BI10:BI13" si="18">IFERROR(BH10/SUM($M10:$X10)*100,0)</f>
        <v>6.8965517241379306</v>
      </c>
      <c r="BJ10" s="330"/>
      <c r="BK10" s="331">
        <f t="shared" ref="BK10:BK13" si="19">IFERROR(BJ10/SUM($L10:$W10)*100,0)</f>
        <v>0</v>
      </c>
      <c r="BL10" s="151"/>
      <c r="BM10" s="95"/>
      <c r="BN10" s="94">
        <f t="shared" ref="BN10:BN13" si="20">+S10</f>
        <v>2</v>
      </c>
      <c r="BO10" s="331">
        <f t="shared" ref="BO10:BO13" si="21">IFERROR(BN10/SUM($M10:$X10)*100,0)</f>
        <v>6.8965517241379306</v>
      </c>
      <c r="BP10" s="330"/>
      <c r="BQ10" s="331">
        <f t="shared" ref="BQ10:BQ13" si="22">IFERROR(BP10/SUM($L10:$W10)*100,0)</f>
        <v>0</v>
      </c>
      <c r="BR10" s="95"/>
      <c r="BS10" s="95"/>
      <c r="BT10" s="95">
        <f t="shared" ref="BT10:BT13" si="23">+T10</f>
        <v>3</v>
      </c>
      <c r="BU10" s="331">
        <f t="shared" ref="BU10:BU13" si="24">IFERROR(BT10/SUM($M10:$X10)*100,0)</f>
        <v>10.344827586206897</v>
      </c>
      <c r="BV10" s="330"/>
      <c r="BW10" s="331">
        <f t="shared" ref="BW10:BW13" si="25">IFERROR(BV10/SUM($L10:$W10)*100,0)</f>
        <v>0</v>
      </c>
      <c r="BX10" s="95"/>
      <c r="BY10" s="95"/>
      <c r="BZ10" s="95">
        <f t="shared" ref="BZ10:BZ35" si="26">+U10</f>
        <v>3</v>
      </c>
      <c r="CA10" s="331">
        <f t="shared" ref="CA10:CA13" si="27">IFERROR(BZ10/SUM($M10:$X10)*100,0)</f>
        <v>10.344827586206897</v>
      </c>
      <c r="CB10" s="330"/>
      <c r="CC10" s="331">
        <f t="shared" ref="CC10:CC13" si="28">IFERROR(CB10/SUM($L10:$W10)*100,0)</f>
        <v>0</v>
      </c>
      <c r="CD10" s="95"/>
      <c r="CE10" s="95"/>
      <c r="CF10" s="95">
        <f t="shared" ref="CF10:CF13" si="29">+V10</f>
        <v>3</v>
      </c>
      <c r="CG10" s="331">
        <f t="shared" ref="CG10:CG13" si="30">IFERROR(CF10/SUM($M10:$X10)*100,0)</f>
        <v>10.344827586206897</v>
      </c>
      <c r="CH10" s="330"/>
      <c r="CI10" s="331">
        <f t="shared" ref="CI10:CI13" si="31">IFERROR(CH10/SUM($L10:$W10)*100,0)</f>
        <v>0</v>
      </c>
      <c r="CJ10" s="95"/>
      <c r="CK10" s="95"/>
      <c r="CL10" s="95">
        <f t="shared" ref="CL10:CL13" si="32">+W10</f>
        <v>2</v>
      </c>
      <c r="CM10" s="331">
        <f t="shared" ref="CM10:CM13" si="33">IFERROR(CL10/SUM($M10:$X10)*100,0)</f>
        <v>6.8965517241379306</v>
      </c>
      <c r="CN10" s="330"/>
      <c r="CO10" s="331">
        <f t="shared" ref="CO10:CO13" si="34">IFERROR(CN10/SUM($L10:$W10)*100,0)</f>
        <v>0</v>
      </c>
      <c r="CP10" s="95"/>
      <c r="CQ10" s="95"/>
      <c r="CR10" s="95">
        <f t="shared" ref="CR10:CR13" si="35">+X10</f>
        <v>2</v>
      </c>
      <c r="CS10" s="331">
        <f t="shared" ref="CS10:CS13" si="36">IFERROR(CR10/SUM($M10:$X10)*100,0)</f>
        <v>6.8965517241379306</v>
      </c>
      <c r="CT10" s="330"/>
      <c r="CU10" s="331">
        <f t="shared" ref="CU10:CU13" si="37">IFERROR(CT10/SUM($L10:$W10)*100,0)</f>
        <v>0</v>
      </c>
      <c r="CV10" s="95"/>
      <c r="CW10" s="95"/>
      <c r="CX10" s="95">
        <f t="shared" si="0"/>
        <v>0</v>
      </c>
      <c r="CY10" s="233">
        <f t="shared" si="1"/>
        <v>0</v>
      </c>
      <c r="CZ10" s="34"/>
      <c r="DA10" s="112"/>
      <c r="DB10" s="99"/>
      <c r="DC10" s="129"/>
      <c r="DD10" s="130"/>
      <c r="DE10" s="130"/>
      <c r="DF10" s="130"/>
      <c r="DG10" s="97"/>
      <c r="DH10" s="97"/>
      <c r="DI10" s="97"/>
      <c r="DJ10" s="97"/>
      <c r="DK10" s="97"/>
      <c r="DL10" s="97"/>
      <c r="DM10" s="101"/>
      <c r="DN10" s="98"/>
    </row>
    <row r="11" spans="1:118" ht="108.75" customHeight="1" thickBot="1">
      <c r="A11" s="82"/>
      <c r="B11" s="70" t="s">
        <v>192</v>
      </c>
      <c r="C11" s="70" t="s">
        <v>195</v>
      </c>
      <c r="D11" s="70" t="s">
        <v>200</v>
      </c>
      <c r="E11" s="70" t="s">
        <v>326</v>
      </c>
      <c r="F11" s="70" t="s">
        <v>207</v>
      </c>
      <c r="G11" s="70" t="s">
        <v>224</v>
      </c>
      <c r="H11" s="272" t="s">
        <v>642</v>
      </c>
      <c r="I11" s="272" t="s">
        <v>735</v>
      </c>
      <c r="J11" s="252" t="s">
        <v>736</v>
      </c>
      <c r="K11" s="573" t="s">
        <v>741</v>
      </c>
      <c r="L11" s="573"/>
      <c r="M11" s="252">
        <v>11</v>
      </c>
      <c r="N11" s="252">
        <v>10</v>
      </c>
      <c r="O11" s="252">
        <v>12</v>
      </c>
      <c r="P11" s="252">
        <v>11</v>
      </c>
      <c r="Q11" s="252">
        <v>9</v>
      </c>
      <c r="R11" s="252">
        <v>11</v>
      </c>
      <c r="S11" s="252">
        <v>12</v>
      </c>
      <c r="T11" s="252">
        <v>10</v>
      </c>
      <c r="U11" s="252">
        <v>11</v>
      </c>
      <c r="V11" s="252">
        <v>10</v>
      </c>
      <c r="W11" s="252">
        <v>12</v>
      </c>
      <c r="X11" s="252">
        <v>15</v>
      </c>
      <c r="Y11" s="252" t="s">
        <v>738</v>
      </c>
      <c r="Z11" s="476">
        <v>322000000</v>
      </c>
      <c r="AA11" s="96" t="s">
        <v>708</v>
      </c>
      <c r="AB11" s="96" t="s">
        <v>739</v>
      </c>
      <c r="AC11" s="109">
        <v>1</v>
      </c>
      <c r="AD11" s="478">
        <f t="shared" si="2"/>
        <v>11</v>
      </c>
      <c r="AE11" s="331">
        <f t="shared" si="3"/>
        <v>8.2089552238805972</v>
      </c>
      <c r="AF11" s="330"/>
      <c r="AG11" s="331">
        <f t="shared" si="4"/>
        <v>0</v>
      </c>
      <c r="AH11" s="96"/>
      <c r="AI11" s="95"/>
      <c r="AJ11" s="96">
        <f t="shared" si="5"/>
        <v>10</v>
      </c>
      <c r="AK11" s="331">
        <f t="shared" si="6"/>
        <v>7.4626865671641784</v>
      </c>
      <c r="AL11" s="330"/>
      <c r="AM11" s="331">
        <f t="shared" si="7"/>
        <v>0</v>
      </c>
      <c r="AN11" s="96"/>
      <c r="AO11" s="95"/>
      <c r="AP11" s="96">
        <f t="shared" si="8"/>
        <v>12</v>
      </c>
      <c r="AQ11" s="331">
        <f t="shared" si="9"/>
        <v>8.9552238805970141</v>
      </c>
      <c r="AR11" s="330"/>
      <c r="AS11" s="331">
        <f t="shared" si="10"/>
        <v>0</v>
      </c>
      <c r="AT11" s="96"/>
      <c r="AU11" s="95"/>
      <c r="AV11" s="96">
        <f t="shared" si="11"/>
        <v>11</v>
      </c>
      <c r="AW11" s="331">
        <f t="shared" si="12"/>
        <v>8.2089552238805972</v>
      </c>
      <c r="AX11" s="330"/>
      <c r="AY11" s="331">
        <f t="shared" si="13"/>
        <v>0</v>
      </c>
      <c r="AZ11" s="96"/>
      <c r="BA11" s="95"/>
      <c r="BB11" s="94">
        <f t="shared" si="14"/>
        <v>9</v>
      </c>
      <c r="BC11" s="331">
        <f t="shared" si="15"/>
        <v>6.7164179104477615</v>
      </c>
      <c r="BD11" s="330"/>
      <c r="BE11" s="331">
        <f t="shared" si="16"/>
        <v>0</v>
      </c>
      <c r="BF11" s="94"/>
      <c r="BG11" s="95"/>
      <c r="BH11" s="94">
        <f t="shared" si="17"/>
        <v>11</v>
      </c>
      <c r="BI11" s="331">
        <f t="shared" si="18"/>
        <v>8.2089552238805972</v>
      </c>
      <c r="BJ11" s="330"/>
      <c r="BK11" s="331">
        <f t="shared" si="19"/>
        <v>0</v>
      </c>
      <c r="BL11" s="151"/>
      <c r="BM11" s="95"/>
      <c r="BN11" s="94">
        <f t="shared" si="20"/>
        <v>12</v>
      </c>
      <c r="BO11" s="331">
        <f t="shared" si="21"/>
        <v>8.9552238805970141</v>
      </c>
      <c r="BP11" s="330"/>
      <c r="BQ11" s="331">
        <f t="shared" si="22"/>
        <v>0</v>
      </c>
      <c r="BR11" s="95"/>
      <c r="BS11" s="95"/>
      <c r="BT11" s="95">
        <f t="shared" si="23"/>
        <v>10</v>
      </c>
      <c r="BU11" s="331">
        <f t="shared" si="24"/>
        <v>7.4626865671641784</v>
      </c>
      <c r="BV11" s="330"/>
      <c r="BW11" s="331">
        <f t="shared" si="25"/>
        <v>0</v>
      </c>
      <c r="BX11" s="95"/>
      <c r="BY11" s="95"/>
      <c r="BZ11" s="95">
        <f t="shared" si="26"/>
        <v>11</v>
      </c>
      <c r="CA11" s="331">
        <f t="shared" si="27"/>
        <v>8.2089552238805972</v>
      </c>
      <c r="CB11" s="330"/>
      <c r="CC11" s="331">
        <f t="shared" si="28"/>
        <v>0</v>
      </c>
      <c r="CD11" s="95"/>
      <c r="CE11" s="95"/>
      <c r="CF11" s="95">
        <f t="shared" si="29"/>
        <v>10</v>
      </c>
      <c r="CG11" s="331">
        <f t="shared" si="30"/>
        <v>7.4626865671641784</v>
      </c>
      <c r="CH11" s="330"/>
      <c r="CI11" s="331">
        <f t="shared" si="31"/>
        <v>0</v>
      </c>
      <c r="CJ11" s="95"/>
      <c r="CK11" s="95"/>
      <c r="CL11" s="95">
        <f t="shared" si="32"/>
        <v>12</v>
      </c>
      <c r="CM11" s="331">
        <f t="shared" si="33"/>
        <v>8.9552238805970141</v>
      </c>
      <c r="CN11" s="330"/>
      <c r="CO11" s="331">
        <f t="shared" si="34"/>
        <v>0</v>
      </c>
      <c r="CP11" s="95"/>
      <c r="CQ11" s="95"/>
      <c r="CR11" s="95">
        <f t="shared" si="35"/>
        <v>15</v>
      </c>
      <c r="CS11" s="331">
        <f t="shared" si="36"/>
        <v>11.194029850746269</v>
      </c>
      <c r="CT11" s="330"/>
      <c r="CU11" s="331">
        <f t="shared" si="37"/>
        <v>0</v>
      </c>
      <c r="CV11" s="95"/>
      <c r="CW11" s="95"/>
      <c r="CX11" s="95">
        <f t="shared" si="0"/>
        <v>0</v>
      </c>
      <c r="CY11" s="233">
        <f t="shared" si="1"/>
        <v>0</v>
      </c>
      <c r="CZ11" s="34"/>
      <c r="DA11" s="112"/>
      <c r="DB11" s="99"/>
      <c r="DC11" s="129"/>
      <c r="DD11" s="130"/>
      <c r="DE11" s="130"/>
      <c r="DF11" s="130"/>
      <c r="DG11" s="97"/>
      <c r="DH11" s="97"/>
      <c r="DI11" s="97"/>
      <c r="DJ11" s="97"/>
      <c r="DK11" s="97"/>
      <c r="DL11" s="97"/>
      <c r="DM11" s="101"/>
      <c r="DN11" s="98"/>
    </row>
    <row r="12" spans="1:118" ht="167.25" customHeight="1" thickBot="1">
      <c r="A12" s="82"/>
      <c r="B12" s="70" t="s">
        <v>192</v>
      </c>
      <c r="C12" s="70" t="s">
        <v>195</v>
      </c>
      <c r="D12" s="70" t="s">
        <v>200</v>
      </c>
      <c r="E12" s="70" t="s">
        <v>326</v>
      </c>
      <c r="F12" s="70" t="s">
        <v>207</v>
      </c>
      <c r="G12" s="70" t="s">
        <v>224</v>
      </c>
      <c r="H12" s="272" t="s">
        <v>642</v>
      </c>
      <c r="I12" s="272" t="s">
        <v>735</v>
      </c>
      <c r="J12" s="252" t="s">
        <v>736</v>
      </c>
      <c r="K12" s="573" t="s">
        <v>742</v>
      </c>
      <c r="L12" s="573"/>
      <c r="M12" s="252">
        <v>3</v>
      </c>
      <c r="N12" s="252">
        <v>3</v>
      </c>
      <c r="O12" s="252">
        <v>3</v>
      </c>
      <c r="P12" s="252">
        <v>3</v>
      </c>
      <c r="Q12" s="252">
        <v>3</v>
      </c>
      <c r="R12" s="252">
        <v>3</v>
      </c>
      <c r="S12" s="252">
        <v>3</v>
      </c>
      <c r="T12" s="252">
        <v>3</v>
      </c>
      <c r="U12" s="252">
        <v>4</v>
      </c>
      <c r="V12" s="252">
        <v>4</v>
      </c>
      <c r="W12" s="252">
        <v>3</v>
      </c>
      <c r="X12" s="252">
        <v>2</v>
      </c>
      <c r="Y12" s="252" t="s">
        <v>738</v>
      </c>
      <c r="Z12" s="476">
        <v>0</v>
      </c>
      <c r="AA12" s="96" t="s">
        <v>708</v>
      </c>
      <c r="AB12" s="96" t="s">
        <v>739</v>
      </c>
      <c r="AC12" s="109">
        <v>1</v>
      </c>
      <c r="AD12" s="478">
        <f t="shared" si="2"/>
        <v>3</v>
      </c>
      <c r="AE12" s="331">
        <f t="shared" si="3"/>
        <v>8.1081081081081088</v>
      </c>
      <c r="AF12" s="330"/>
      <c r="AG12" s="331">
        <f t="shared" si="4"/>
        <v>0</v>
      </c>
      <c r="AH12" s="96"/>
      <c r="AI12" s="95"/>
      <c r="AJ12" s="96">
        <f t="shared" si="5"/>
        <v>3</v>
      </c>
      <c r="AK12" s="331">
        <f>IFERROR(AJ12/SUM($M12:$X12)*100,0)</f>
        <v>8.1081081081081088</v>
      </c>
      <c r="AL12" s="330"/>
      <c r="AM12" s="331">
        <f t="shared" si="7"/>
        <v>0</v>
      </c>
      <c r="AN12" s="96"/>
      <c r="AO12" s="95"/>
      <c r="AP12" s="96">
        <f t="shared" si="8"/>
        <v>3</v>
      </c>
      <c r="AQ12" s="331">
        <f>IFERROR(AP12/SUM($M12:$X12)*100,0)</f>
        <v>8.1081081081081088</v>
      </c>
      <c r="AR12" s="330"/>
      <c r="AS12" s="331">
        <f t="shared" si="10"/>
        <v>0</v>
      </c>
      <c r="AT12" s="96"/>
      <c r="AU12" s="95"/>
      <c r="AV12" s="96">
        <f t="shared" si="11"/>
        <v>3</v>
      </c>
      <c r="AW12" s="331">
        <f>IFERROR(AV12/SUM($M12:$X12)*100,0)</f>
        <v>8.1081081081081088</v>
      </c>
      <c r="AX12" s="330"/>
      <c r="AY12" s="331">
        <f t="shared" si="13"/>
        <v>0</v>
      </c>
      <c r="AZ12" s="96"/>
      <c r="BA12" s="95"/>
      <c r="BB12" s="94">
        <f t="shared" si="14"/>
        <v>3</v>
      </c>
      <c r="BC12" s="331">
        <f>IFERROR(BB12/SUM($M12:$X12)*100,0)</f>
        <v>8.1081081081081088</v>
      </c>
      <c r="BD12" s="330"/>
      <c r="BE12" s="331">
        <f t="shared" si="16"/>
        <v>0</v>
      </c>
      <c r="BF12" s="94"/>
      <c r="BG12" s="95"/>
      <c r="BH12" s="94">
        <f t="shared" si="17"/>
        <v>3</v>
      </c>
      <c r="BI12" s="331">
        <f>IFERROR(BH12/SUM($M12:$X12)*100,0)</f>
        <v>8.1081081081081088</v>
      </c>
      <c r="BJ12" s="330"/>
      <c r="BK12" s="331">
        <f t="shared" si="19"/>
        <v>0</v>
      </c>
      <c r="BL12" s="151"/>
      <c r="BM12" s="95"/>
      <c r="BN12" s="94">
        <f t="shared" si="20"/>
        <v>3</v>
      </c>
      <c r="BO12" s="331">
        <f>IFERROR(BN12/SUM($M12:$X12)*100,0)</f>
        <v>8.1081081081081088</v>
      </c>
      <c r="BP12" s="330"/>
      <c r="BQ12" s="331">
        <f t="shared" si="22"/>
        <v>0</v>
      </c>
      <c r="BR12" s="95"/>
      <c r="BS12" s="95"/>
      <c r="BT12" s="95">
        <f t="shared" si="23"/>
        <v>3</v>
      </c>
      <c r="BU12" s="331">
        <f>IFERROR(BT12/SUM($M12:$X12)*100,0)</f>
        <v>8.1081081081081088</v>
      </c>
      <c r="BV12" s="330"/>
      <c r="BW12" s="331">
        <f t="shared" si="25"/>
        <v>0</v>
      </c>
      <c r="BX12" s="95"/>
      <c r="BY12" s="95"/>
      <c r="BZ12" s="95">
        <f t="shared" si="26"/>
        <v>4</v>
      </c>
      <c r="CA12" s="331">
        <f>IFERROR(BZ12/SUM($M12:$X12)*100,0)</f>
        <v>10.810810810810811</v>
      </c>
      <c r="CB12" s="330"/>
      <c r="CC12" s="331">
        <f t="shared" si="28"/>
        <v>0</v>
      </c>
      <c r="CD12" s="95"/>
      <c r="CE12" s="95"/>
      <c r="CF12" s="95">
        <f t="shared" si="29"/>
        <v>4</v>
      </c>
      <c r="CG12" s="331">
        <f>IFERROR(CF12/SUM($M12:$X12)*100,0)</f>
        <v>10.810810810810811</v>
      </c>
      <c r="CH12" s="330"/>
      <c r="CI12" s="331">
        <f t="shared" si="31"/>
        <v>0</v>
      </c>
      <c r="CJ12" s="95"/>
      <c r="CK12" s="95"/>
      <c r="CL12" s="95">
        <f t="shared" si="32"/>
        <v>3</v>
      </c>
      <c r="CM12" s="331">
        <f>IFERROR(CL12/SUM($M12:$X12)*100,0)</f>
        <v>8.1081081081081088</v>
      </c>
      <c r="CN12" s="330"/>
      <c r="CO12" s="331">
        <f t="shared" si="34"/>
        <v>0</v>
      </c>
      <c r="CP12" s="95"/>
      <c r="CQ12" s="95"/>
      <c r="CR12" s="95">
        <f t="shared" si="35"/>
        <v>2</v>
      </c>
      <c r="CS12" s="331">
        <f>IFERROR(CR12/SUM($M12:$X12)*100,0)</f>
        <v>5.4054054054054053</v>
      </c>
      <c r="CT12" s="330"/>
      <c r="CU12" s="331">
        <f t="shared" si="37"/>
        <v>0</v>
      </c>
      <c r="CV12" s="95"/>
      <c r="CW12" s="95"/>
      <c r="CX12" s="95">
        <f t="shared" si="0"/>
        <v>0</v>
      </c>
      <c r="CY12" s="233">
        <f t="shared" si="1"/>
        <v>0</v>
      </c>
      <c r="CZ12" s="34"/>
      <c r="DA12" s="112"/>
      <c r="DB12" s="99"/>
      <c r="DC12" s="129"/>
      <c r="DD12" s="130"/>
      <c r="DE12" s="130"/>
      <c r="DF12" s="130"/>
      <c r="DG12" s="97"/>
      <c r="DH12" s="97"/>
      <c r="DI12" s="97"/>
      <c r="DJ12" s="97"/>
      <c r="DK12" s="97"/>
      <c r="DL12" s="97"/>
      <c r="DM12" s="101"/>
      <c r="DN12" s="98"/>
    </row>
    <row r="13" spans="1:118" ht="300.75" customHeight="1" thickBot="1">
      <c r="A13" s="82"/>
      <c r="B13" s="483" t="s">
        <v>192</v>
      </c>
      <c r="C13" s="483" t="s">
        <v>195</v>
      </c>
      <c r="D13" s="483" t="s">
        <v>200</v>
      </c>
      <c r="E13" s="483" t="s">
        <v>326</v>
      </c>
      <c r="F13" s="483" t="s">
        <v>207</v>
      </c>
      <c r="G13" s="483" t="s">
        <v>224</v>
      </c>
      <c r="H13" s="484" t="s">
        <v>642</v>
      </c>
      <c r="I13" s="484" t="s">
        <v>735</v>
      </c>
      <c r="J13" s="485" t="s">
        <v>736</v>
      </c>
      <c r="K13" s="586" t="s">
        <v>743</v>
      </c>
      <c r="L13" s="586"/>
      <c r="M13" s="485">
        <v>2</v>
      </c>
      <c r="N13" s="485">
        <v>1</v>
      </c>
      <c r="O13" s="485">
        <v>3</v>
      </c>
      <c r="P13" s="485">
        <v>1</v>
      </c>
      <c r="Q13" s="485">
        <v>1</v>
      </c>
      <c r="R13" s="485">
        <v>1</v>
      </c>
      <c r="S13" s="485">
        <v>1</v>
      </c>
      <c r="T13" s="485">
        <v>1</v>
      </c>
      <c r="U13" s="485">
        <v>1</v>
      </c>
      <c r="V13" s="485">
        <v>1</v>
      </c>
      <c r="W13" s="485">
        <v>1</v>
      </c>
      <c r="X13" s="485">
        <v>1</v>
      </c>
      <c r="Y13" s="485" t="s">
        <v>738</v>
      </c>
      <c r="Z13" s="486">
        <v>0</v>
      </c>
      <c r="AA13" s="487" t="s">
        <v>708</v>
      </c>
      <c r="AB13" s="487" t="s">
        <v>739</v>
      </c>
      <c r="AC13" s="119">
        <v>1</v>
      </c>
      <c r="AD13" s="478">
        <f t="shared" si="2"/>
        <v>2</v>
      </c>
      <c r="AE13" s="331">
        <f t="shared" si="3"/>
        <v>13.333333333333334</v>
      </c>
      <c r="AF13" s="330"/>
      <c r="AG13" s="331">
        <f t="shared" si="4"/>
        <v>0</v>
      </c>
      <c r="AH13" s="96"/>
      <c r="AI13" s="95"/>
      <c r="AJ13" s="96">
        <f t="shared" si="5"/>
        <v>1</v>
      </c>
      <c r="AK13" s="331">
        <f t="shared" si="6"/>
        <v>6.666666666666667</v>
      </c>
      <c r="AL13" s="330"/>
      <c r="AM13" s="331">
        <f t="shared" si="7"/>
        <v>0</v>
      </c>
      <c r="AN13" s="96"/>
      <c r="AO13" s="95"/>
      <c r="AP13" s="96">
        <f t="shared" si="8"/>
        <v>3</v>
      </c>
      <c r="AQ13" s="331">
        <f t="shared" si="9"/>
        <v>20</v>
      </c>
      <c r="AR13" s="330"/>
      <c r="AS13" s="331">
        <f t="shared" si="10"/>
        <v>0</v>
      </c>
      <c r="AT13" s="96"/>
      <c r="AU13" s="95"/>
      <c r="AV13" s="96">
        <f t="shared" si="11"/>
        <v>1</v>
      </c>
      <c r="AW13" s="331">
        <f t="shared" si="12"/>
        <v>6.666666666666667</v>
      </c>
      <c r="AX13" s="330"/>
      <c r="AY13" s="331">
        <f t="shared" si="13"/>
        <v>0</v>
      </c>
      <c r="AZ13" s="96"/>
      <c r="BA13" s="95"/>
      <c r="BB13" s="94">
        <f t="shared" si="14"/>
        <v>1</v>
      </c>
      <c r="BC13" s="331">
        <f t="shared" si="15"/>
        <v>6.666666666666667</v>
      </c>
      <c r="BD13" s="330"/>
      <c r="BE13" s="331">
        <f t="shared" si="16"/>
        <v>0</v>
      </c>
      <c r="BF13" s="94"/>
      <c r="BG13" s="95"/>
      <c r="BH13" s="94">
        <f t="shared" si="17"/>
        <v>1</v>
      </c>
      <c r="BI13" s="331">
        <f t="shared" si="18"/>
        <v>6.666666666666667</v>
      </c>
      <c r="BJ13" s="330"/>
      <c r="BK13" s="331">
        <f t="shared" si="19"/>
        <v>0</v>
      </c>
      <c r="BL13" s="151"/>
      <c r="BM13" s="95"/>
      <c r="BN13" s="94">
        <f t="shared" si="20"/>
        <v>1</v>
      </c>
      <c r="BO13" s="331">
        <f t="shared" si="21"/>
        <v>6.666666666666667</v>
      </c>
      <c r="BP13" s="330"/>
      <c r="BQ13" s="331">
        <f t="shared" si="22"/>
        <v>0</v>
      </c>
      <c r="BR13" s="95"/>
      <c r="BS13" s="95"/>
      <c r="BT13" s="95">
        <f t="shared" si="23"/>
        <v>1</v>
      </c>
      <c r="BU13" s="331">
        <f t="shared" si="24"/>
        <v>6.666666666666667</v>
      </c>
      <c r="BV13" s="330"/>
      <c r="BW13" s="331">
        <f t="shared" si="25"/>
        <v>0</v>
      </c>
      <c r="BX13" s="95"/>
      <c r="BY13" s="95"/>
      <c r="BZ13" s="95">
        <f t="shared" si="26"/>
        <v>1</v>
      </c>
      <c r="CA13" s="331">
        <f t="shared" si="27"/>
        <v>6.666666666666667</v>
      </c>
      <c r="CB13" s="330"/>
      <c r="CC13" s="331">
        <f t="shared" si="28"/>
        <v>0</v>
      </c>
      <c r="CD13" s="95"/>
      <c r="CE13" s="95"/>
      <c r="CF13" s="95">
        <f t="shared" si="29"/>
        <v>1</v>
      </c>
      <c r="CG13" s="331">
        <f t="shared" si="30"/>
        <v>6.666666666666667</v>
      </c>
      <c r="CH13" s="330"/>
      <c r="CI13" s="331">
        <f t="shared" si="31"/>
        <v>0</v>
      </c>
      <c r="CJ13" s="95"/>
      <c r="CK13" s="95"/>
      <c r="CL13" s="95">
        <f t="shared" si="32"/>
        <v>1</v>
      </c>
      <c r="CM13" s="331">
        <f t="shared" si="33"/>
        <v>6.666666666666667</v>
      </c>
      <c r="CN13" s="330"/>
      <c r="CO13" s="331">
        <f t="shared" si="34"/>
        <v>0</v>
      </c>
      <c r="CP13" s="95"/>
      <c r="CQ13" s="95"/>
      <c r="CR13" s="95">
        <f t="shared" si="35"/>
        <v>1</v>
      </c>
      <c r="CS13" s="331">
        <f t="shared" si="36"/>
        <v>6.666666666666667</v>
      </c>
      <c r="CT13" s="330"/>
      <c r="CU13" s="331">
        <f t="shared" si="37"/>
        <v>0</v>
      </c>
      <c r="CV13" s="95"/>
      <c r="CW13" s="95"/>
      <c r="CX13" s="95">
        <f t="shared" si="0"/>
        <v>0</v>
      </c>
      <c r="CY13" s="234">
        <f t="shared" si="1"/>
        <v>0</v>
      </c>
      <c r="CZ13" s="34"/>
      <c r="DA13" s="122"/>
      <c r="DB13" s="141"/>
      <c r="DC13" s="142"/>
      <c r="DD13" s="143"/>
      <c r="DE13" s="130"/>
      <c r="DF13" s="130"/>
      <c r="DG13" s="86"/>
      <c r="DH13" s="86"/>
      <c r="DI13" s="86"/>
      <c r="DJ13" s="86"/>
      <c r="DK13" s="86"/>
      <c r="DL13" s="86"/>
      <c r="DM13" s="88"/>
      <c r="DN13" s="102"/>
    </row>
    <row r="14" spans="1:118" s="79" customFormat="1" ht="15" hidden="1" customHeight="1">
      <c r="B14" s="55" t="s">
        <v>188</v>
      </c>
      <c r="C14" s="55" t="s">
        <v>196</v>
      </c>
      <c r="D14" s="55" t="s">
        <v>201</v>
      </c>
      <c r="E14" s="55" t="s">
        <v>202</v>
      </c>
      <c r="F14" s="55" t="s">
        <v>210</v>
      </c>
      <c r="G14" s="55" t="s">
        <v>211</v>
      </c>
      <c r="BZ14" s="95">
        <f t="shared" si="26"/>
        <v>0</v>
      </c>
      <c r="CD14" s="94"/>
      <c r="CE14" s="94"/>
    </row>
    <row r="15" spans="1:118" s="79" customFormat="1" ht="120" hidden="1" customHeight="1">
      <c r="B15" s="152" t="s">
        <v>189</v>
      </c>
      <c r="C15" s="155" t="s">
        <v>608</v>
      </c>
      <c r="D15" s="155" t="s">
        <v>197</v>
      </c>
      <c r="E15" s="158" t="s">
        <v>315</v>
      </c>
      <c r="F15" s="159" t="s">
        <v>203</v>
      </c>
      <c r="G15" s="166" t="s">
        <v>212</v>
      </c>
      <c r="BZ15" s="95">
        <f t="shared" si="26"/>
        <v>0</v>
      </c>
      <c r="CD15" s="94"/>
      <c r="CE15" s="94"/>
    </row>
    <row r="16" spans="1:118" s="79" customFormat="1" ht="327.75" hidden="1" customHeight="1">
      <c r="B16" s="152" t="s">
        <v>192</v>
      </c>
      <c r="C16" s="156" t="s">
        <v>607</v>
      </c>
      <c r="D16" s="156" t="s">
        <v>198</v>
      </c>
      <c r="E16" s="159" t="s">
        <v>316</v>
      </c>
      <c r="F16" s="162" t="s">
        <v>204</v>
      </c>
      <c r="G16" s="167" t="s">
        <v>213</v>
      </c>
      <c r="BZ16" s="95">
        <f t="shared" si="26"/>
        <v>0</v>
      </c>
      <c r="CD16" s="94"/>
      <c r="CE16" s="94"/>
    </row>
    <row r="17" spans="2:83" s="79" customFormat="1" ht="195" hidden="1" customHeight="1">
      <c r="B17" s="153" t="s">
        <v>190</v>
      </c>
      <c r="C17" s="155" t="s">
        <v>195</v>
      </c>
      <c r="D17" s="155" t="s">
        <v>199</v>
      </c>
      <c r="E17" s="160" t="s">
        <v>317</v>
      </c>
      <c r="F17" s="162" t="s">
        <v>205</v>
      </c>
      <c r="G17" s="167" t="s">
        <v>214</v>
      </c>
      <c r="BZ17" s="95">
        <f t="shared" si="26"/>
        <v>0</v>
      </c>
      <c r="CD17" s="94"/>
      <c r="CE17" s="94"/>
    </row>
    <row r="18" spans="2:83" s="79" customFormat="1" ht="285" hidden="1" customHeight="1">
      <c r="B18" s="154" t="s">
        <v>191</v>
      </c>
      <c r="C18" s="55"/>
      <c r="D18" s="157" t="s">
        <v>200</v>
      </c>
      <c r="E18" s="161" t="s">
        <v>318</v>
      </c>
      <c r="F18" s="162" t="s">
        <v>206</v>
      </c>
      <c r="G18" s="167" t="s">
        <v>215</v>
      </c>
      <c r="BZ18" s="95">
        <f t="shared" si="26"/>
        <v>0</v>
      </c>
      <c r="CD18" s="94"/>
      <c r="CE18" s="94"/>
    </row>
    <row r="19" spans="2:83" s="79" customFormat="1" ht="135" hidden="1" customHeight="1">
      <c r="B19" s="56"/>
      <c r="C19" s="55"/>
      <c r="D19" s="55"/>
      <c r="E19" s="198" t="s">
        <v>322</v>
      </c>
      <c r="F19" s="158" t="s">
        <v>207</v>
      </c>
      <c r="G19" s="167" t="s">
        <v>216</v>
      </c>
      <c r="BZ19" s="95">
        <f t="shared" si="26"/>
        <v>0</v>
      </c>
      <c r="CD19" s="94"/>
      <c r="CE19" s="94"/>
    </row>
    <row r="20" spans="2:83" s="79" customFormat="1" ht="120" hidden="1" customHeight="1">
      <c r="B20" s="55"/>
      <c r="C20" s="55"/>
      <c r="D20" s="55"/>
      <c r="E20" s="163" t="s">
        <v>319</v>
      </c>
      <c r="F20" s="158" t="s">
        <v>208</v>
      </c>
      <c r="G20" s="167" t="s">
        <v>217</v>
      </c>
      <c r="BZ20" s="95">
        <f t="shared" si="26"/>
        <v>0</v>
      </c>
      <c r="CD20" s="94"/>
      <c r="CE20" s="94"/>
    </row>
    <row r="21" spans="2:83" s="79" customFormat="1" ht="120" hidden="1" customHeight="1">
      <c r="B21" s="55"/>
      <c r="C21" s="55"/>
      <c r="D21" s="55"/>
      <c r="E21" s="165" t="s">
        <v>320</v>
      </c>
      <c r="F21" s="158" t="s">
        <v>209</v>
      </c>
      <c r="G21" s="167" t="s">
        <v>218</v>
      </c>
      <c r="BZ21" s="95">
        <f t="shared" si="26"/>
        <v>0</v>
      </c>
      <c r="CD21" s="94"/>
      <c r="CE21" s="94"/>
    </row>
    <row r="22" spans="2:83" s="79" customFormat="1" ht="180" hidden="1" customHeight="1">
      <c r="B22" s="55"/>
      <c r="C22" s="55"/>
      <c r="D22" s="55"/>
      <c r="E22" s="161" t="s">
        <v>321</v>
      </c>
      <c r="F22" s="55"/>
      <c r="G22" s="167" t="s">
        <v>219</v>
      </c>
      <c r="BZ22" s="95">
        <f t="shared" si="26"/>
        <v>0</v>
      </c>
      <c r="CD22" s="94"/>
      <c r="CE22" s="94"/>
    </row>
    <row r="23" spans="2:83" s="79" customFormat="1" ht="135" hidden="1" customHeight="1">
      <c r="B23" s="55"/>
      <c r="C23" s="55"/>
      <c r="D23" s="55"/>
      <c r="E23" s="158" t="s">
        <v>323</v>
      </c>
      <c r="F23" s="55"/>
      <c r="G23" s="167" t="s">
        <v>220</v>
      </c>
      <c r="BZ23" s="95">
        <f t="shared" si="26"/>
        <v>0</v>
      </c>
      <c r="CD23" s="94"/>
      <c r="CE23" s="94"/>
    </row>
    <row r="24" spans="2:83" s="79" customFormat="1" ht="90" hidden="1" customHeight="1">
      <c r="B24" s="55"/>
      <c r="C24" s="55"/>
      <c r="D24" s="55"/>
      <c r="E24" s="158" t="s">
        <v>324</v>
      </c>
      <c r="F24" s="55"/>
      <c r="G24" s="167" t="s">
        <v>221</v>
      </c>
      <c r="BZ24" s="95">
        <f t="shared" si="26"/>
        <v>0</v>
      </c>
      <c r="CD24" s="94"/>
      <c r="CE24" s="94"/>
    </row>
    <row r="25" spans="2:83" s="79" customFormat="1" ht="180" hidden="1" customHeight="1">
      <c r="B25" s="55"/>
      <c r="C25" s="55"/>
      <c r="D25" s="55"/>
      <c r="E25" s="164" t="s">
        <v>325</v>
      </c>
      <c r="F25" s="55"/>
      <c r="G25" s="167" t="s">
        <v>222</v>
      </c>
      <c r="BZ25" s="95">
        <f t="shared" si="26"/>
        <v>0</v>
      </c>
      <c r="CD25" s="94"/>
      <c r="CE25" s="94"/>
    </row>
    <row r="26" spans="2:83" s="79" customFormat="1" ht="90" hidden="1" customHeight="1">
      <c r="B26" s="55"/>
      <c r="C26" s="55"/>
      <c r="D26" s="55"/>
      <c r="E26" s="160" t="s">
        <v>326</v>
      </c>
      <c r="F26" s="55"/>
      <c r="G26" s="168" t="s">
        <v>223</v>
      </c>
      <c r="BZ26" s="95">
        <f t="shared" si="26"/>
        <v>0</v>
      </c>
      <c r="CD26" s="94"/>
      <c r="CE26" s="94"/>
    </row>
    <row r="27" spans="2:83" s="79" customFormat="1" ht="90" hidden="1" customHeight="1">
      <c r="B27" s="55"/>
      <c r="C27" s="55"/>
      <c r="D27" s="55"/>
      <c r="E27" s="55"/>
      <c r="F27" s="55"/>
      <c r="G27" s="168" t="s">
        <v>224</v>
      </c>
      <c r="BZ27" s="95">
        <f t="shared" si="26"/>
        <v>0</v>
      </c>
      <c r="CD27" s="94"/>
      <c r="CE27" s="94"/>
    </row>
    <row r="28" spans="2:83" s="79" customFormat="1" ht="90" hidden="1" customHeight="1">
      <c r="B28" s="55"/>
      <c r="C28" s="55"/>
      <c r="D28" s="55"/>
      <c r="E28" s="55"/>
      <c r="F28" s="55"/>
      <c r="G28" s="168" t="s">
        <v>225</v>
      </c>
      <c r="BZ28" s="95">
        <f t="shared" si="26"/>
        <v>0</v>
      </c>
      <c r="CD28" s="94"/>
      <c r="CE28" s="94"/>
    </row>
    <row r="29" spans="2:83" s="79" customFormat="1" ht="105" hidden="1" customHeight="1">
      <c r="B29" s="55"/>
      <c r="C29" s="55"/>
      <c r="D29" s="55"/>
      <c r="E29" s="55"/>
      <c r="F29" s="55"/>
      <c r="G29" s="168" t="s">
        <v>226</v>
      </c>
      <c r="BZ29" s="95">
        <f t="shared" si="26"/>
        <v>0</v>
      </c>
      <c r="CD29" s="94"/>
      <c r="CE29" s="94"/>
    </row>
    <row r="30" spans="2:83" s="79" customFormat="1" ht="105" hidden="1" customHeight="1">
      <c r="B30" s="55"/>
      <c r="C30" s="55"/>
      <c r="D30" s="55"/>
      <c r="E30" s="55"/>
      <c r="F30" s="55"/>
      <c r="G30" s="168" t="s">
        <v>227</v>
      </c>
      <c r="BZ30" s="95">
        <f t="shared" si="26"/>
        <v>0</v>
      </c>
      <c r="CD30" s="94"/>
      <c r="CE30" s="94"/>
    </row>
    <row r="31" spans="2:83" s="79" customFormat="1" ht="60" hidden="1" customHeight="1">
      <c r="B31" s="55"/>
      <c r="C31" s="55"/>
      <c r="D31" s="55"/>
      <c r="E31" s="55"/>
      <c r="F31" s="55"/>
      <c r="G31" s="168" t="s">
        <v>228</v>
      </c>
      <c r="BZ31" s="95">
        <f t="shared" si="26"/>
        <v>0</v>
      </c>
      <c r="CD31" s="94"/>
      <c r="CE31" s="94"/>
    </row>
    <row r="32" spans="2:83" s="79" customFormat="1" ht="90" hidden="1" customHeight="1">
      <c r="B32" s="55"/>
      <c r="C32" s="55"/>
      <c r="D32" s="55"/>
      <c r="E32" s="55"/>
      <c r="F32" s="55"/>
      <c r="G32" s="168" t="s">
        <v>229</v>
      </c>
      <c r="BZ32" s="95">
        <f t="shared" si="26"/>
        <v>0</v>
      </c>
      <c r="CD32" s="94"/>
      <c r="CE32" s="94"/>
    </row>
    <row r="33" spans="2:104" s="79" customFormat="1" ht="105" hidden="1" customHeight="1">
      <c r="B33" s="55"/>
      <c r="C33" s="55"/>
      <c r="D33" s="55"/>
      <c r="E33" s="55"/>
      <c r="F33" s="55"/>
      <c r="G33" s="168" t="s">
        <v>230</v>
      </c>
      <c r="BZ33" s="95">
        <f t="shared" si="26"/>
        <v>0</v>
      </c>
      <c r="CD33" s="94"/>
      <c r="CE33" s="94"/>
    </row>
    <row r="34" spans="2:104" s="79" customFormat="1" ht="75" hidden="1" customHeight="1">
      <c r="B34" s="55"/>
      <c r="C34" s="55"/>
      <c r="D34" s="55"/>
      <c r="E34" s="55"/>
      <c r="F34" s="55"/>
      <c r="G34" s="168" t="s">
        <v>231</v>
      </c>
      <c r="BZ34" s="95">
        <f t="shared" si="26"/>
        <v>0</v>
      </c>
      <c r="CD34" s="94"/>
      <c r="CE34" s="94"/>
    </row>
    <row r="35" spans="2:104" s="79" customFormat="1" ht="45" hidden="1" customHeight="1">
      <c r="B35" s="55"/>
      <c r="C35" s="55"/>
      <c r="D35" s="55"/>
      <c r="E35" s="55"/>
      <c r="F35" s="55"/>
      <c r="G35" s="168" t="s">
        <v>232</v>
      </c>
      <c r="BZ35" s="95">
        <f t="shared" si="26"/>
        <v>0</v>
      </c>
      <c r="CD35" s="94"/>
      <c r="CE35" s="94"/>
    </row>
    <row r="36" spans="2:104" s="79" customFormat="1" ht="16" thickBot="1">
      <c r="B36" s="70"/>
      <c r="C36" s="185"/>
      <c r="D36" s="185"/>
      <c r="E36" s="185"/>
      <c r="F36" s="185"/>
      <c r="G36" s="257"/>
      <c r="H36" s="187"/>
      <c r="I36" s="187"/>
      <c r="J36" s="187"/>
      <c r="K36" s="568" t="s">
        <v>444</v>
      </c>
      <c r="L36" s="569"/>
      <c r="M36" s="187">
        <f>SUM(M7:M35)</f>
        <v>22</v>
      </c>
      <c r="N36" s="187">
        <f t="shared" ref="N36:X36" si="38">SUM(N7:N35)</f>
        <v>21</v>
      </c>
      <c r="O36" s="187">
        <f t="shared" si="38"/>
        <v>24</v>
      </c>
      <c r="P36" s="187">
        <f t="shared" si="38"/>
        <v>23</v>
      </c>
      <c r="Q36" s="187">
        <f t="shared" si="38"/>
        <v>21</v>
      </c>
      <c r="R36" s="187">
        <f t="shared" si="38"/>
        <v>23</v>
      </c>
      <c r="S36" s="187">
        <f t="shared" si="38"/>
        <v>22</v>
      </c>
      <c r="T36" s="187">
        <f t="shared" si="38"/>
        <v>22</v>
      </c>
      <c r="U36" s="187">
        <f t="shared" si="38"/>
        <v>23</v>
      </c>
      <c r="V36" s="187">
        <f t="shared" si="38"/>
        <v>22</v>
      </c>
      <c r="W36" s="187">
        <f t="shared" si="38"/>
        <v>23</v>
      </c>
      <c r="X36" s="187">
        <f t="shared" si="38"/>
        <v>24</v>
      </c>
      <c r="Y36" s="187"/>
      <c r="Z36" s="187"/>
      <c r="AA36" s="187"/>
      <c r="AB36" s="94" t="s">
        <v>174</v>
      </c>
      <c r="AC36" s="254">
        <v>1</v>
      </c>
      <c r="AD36" s="94">
        <f>SUM(AD31:AD35)</f>
        <v>0</v>
      </c>
      <c r="AE36" s="313">
        <f>IFERROR(AD36/SUM($M36:$X36),0)</f>
        <v>0</v>
      </c>
      <c r="AF36" s="94">
        <f>SUM(AF31:AF35)</f>
        <v>0</v>
      </c>
      <c r="AG36" s="314">
        <f>IFERROR(AF36/SUM($M36:$X36),0)</f>
        <v>0</v>
      </c>
      <c r="AH36" s="94"/>
      <c r="AI36" s="94"/>
      <c r="AJ36" s="94">
        <f>SUM(AJ31:AJ35)</f>
        <v>0</v>
      </c>
      <c r="AK36" s="313">
        <f>IFERROR(AJ36/SUM($M36:$X36),0)</f>
        <v>0</v>
      </c>
      <c r="AL36" s="94">
        <f>SUM(AL31:AL35)</f>
        <v>0</v>
      </c>
      <c r="AM36" s="314">
        <f>IFERROR(AL36/SUM($M36:$X36),0)</f>
        <v>0</v>
      </c>
      <c r="AN36" s="33"/>
      <c r="AO36" s="94"/>
      <c r="AP36" s="94">
        <f>SUM(AP31:AP35)</f>
        <v>0</v>
      </c>
      <c r="AQ36" s="313">
        <f>IFERROR(AP36/SUM($M36:$X36),0)</f>
        <v>0</v>
      </c>
      <c r="AR36" s="94">
        <f>SUM(AR31:AR35)</f>
        <v>0</v>
      </c>
      <c r="AS36" s="314">
        <f>IFERROR(AR36/SUM($M36:$X36),0)</f>
        <v>0</v>
      </c>
      <c r="AT36" s="94"/>
      <c r="AU36" s="94"/>
      <c r="AV36" s="94">
        <f>SUM(AV31:AV35)</f>
        <v>0</v>
      </c>
      <c r="AW36" s="313">
        <f>IFERROR(AV36/SUM($M36:$X36),0)</f>
        <v>0</v>
      </c>
      <c r="AX36" s="94">
        <f>SUM(AX31:AX35)</f>
        <v>0</v>
      </c>
      <c r="AY36" s="314">
        <f>IFERROR(AX36/SUM($M36:$X36),0)</f>
        <v>0</v>
      </c>
      <c r="AZ36" s="94"/>
      <c r="BA36" s="94"/>
      <c r="BB36" s="94">
        <f>SUM(BB31:BB35)</f>
        <v>0</v>
      </c>
      <c r="BC36" s="313">
        <f>IFERROR(BB36/SUM($M36:$X36),0)</f>
        <v>0</v>
      </c>
      <c r="BD36" s="94">
        <f>SUM(BD31:BD35)</f>
        <v>0</v>
      </c>
      <c r="BE36" s="314">
        <f>IFERROR(BD36/SUM($M36:$X36),0)</f>
        <v>0</v>
      </c>
      <c r="BF36" s="94"/>
      <c r="BG36" s="94"/>
      <c r="BH36" s="94">
        <f>SUM(BH31:BH35)</f>
        <v>0</v>
      </c>
      <c r="BI36" s="313">
        <f>IFERROR(BH36/SUM($M36:$X36),0)</f>
        <v>0</v>
      </c>
      <c r="BJ36" s="94">
        <f>SUM(BJ31:BJ35)</f>
        <v>0</v>
      </c>
      <c r="BK36" s="314">
        <f>IFERROR(BJ36/SUM($M36:$X36),0)</f>
        <v>0</v>
      </c>
      <c r="BL36" s="94"/>
      <c r="BM36" s="94"/>
      <c r="BN36" s="94">
        <f>SUM(BN31:BN35)</f>
        <v>0</v>
      </c>
      <c r="BO36" s="313">
        <f>IFERROR(BN36/SUM($M36:$X36),0)</f>
        <v>0</v>
      </c>
      <c r="BP36" s="94">
        <f>SUM(BP31:BP35)</f>
        <v>0</v>
      </c>
      <c r="BQ36" s="314">
        <f>IFERROR(BP36/SUM($M36:$X36),0)</f>
        <v>0</v>
      </c>
      <c r="BR36" s="94"/>
      <c r="BS36" s="94"/>
      <c r="BT36" s="94">
        <f>SUM(BT31:BT35)</f>
        <v>0</v>
      </c>
      <c r="BU36" s="313">
        <f>IFERROR(BT36/SUM($M36:$X36),0)</f>
        <v>0</v>
      </c>
      <c r="BV36" s="94">
        <f>SUM(BV31:BV35)</f>
        <v>0</v>
      </c>
      <c r="BW36" s="314">
        <f>IFERROR(BV36/SUM($M36:$X36),0)</f>
        <v>0</v>
      </c>
      <c r="BX36" s="94"/>
      <c r="BY36" s="94"/>
      <c r="BZ36" s="94">
        <f>SUM(BZ31:BZ35)</f>
        <v>0</v>
      </c>
      <c r="CA36" s="313">
        <f>IFERROR(BZ36/SUM($M36:$X36),0)</f>
        <v>0</v>
      </c>
      <c r="CB36" s="94">
        <f>SUM(CB31:CB35)</f>
        <v>0</v>
      </c>
      <c r="CC36" s="314">
        <f>IFERROR(CB36/SUM($M36:$X36),0)</f>
        <v>0</v>
      </c>
      <c r="CD36" s="94"/>
      <c r="CE36" s="94"/>
      <c r="CF36" s="472">
        <f>SUM(CF31:CF35)</f>
        <v>0</v>
      </c>
      <c r="CG36" s="313">
        <f>IFERROR(CF36/SUM($M36:$X36),0)</f>
        <v>0</v>
      </c>
      <c r="CH36" s="94">
        <f>SUM(CH31:CH35)</f>
        <v>0</v>
      </c>
      <c r="CI36" s="314">
        <f>IFERROR(CH36/SUM($M36:$X36),0)</f>
        <v>0</v>
      </c>
      <c r="CJ36" s="94"/>
      <c r="CK36" s="94"/>
      <c r="CL36" s="313">
        <f>IFERROR(CK36/SUM($L36:$W36),0)</f>
        <v>0</v>
      </c>
      <c r="CM36" s="313">
        <f>IFERROR(CL36/SUM($M36:$X36),0)</f>
        <v>0</v>
      </c>
      <c r="CN36" s="94">
        <f>SUM(CN31:CN35)</f>
        <v>0</v>
      </c>
      <c r="CO36" s="314">
        <f>IFERROR(CN36/SUM($M36:$X36),0)</f>
        <v>0</v>
      </c>
      <c r="CP36" s="94"/>
      <c r="CQ36" s="94"/>
      <c r="CR36" s="94">
        <f>SUM(CR31:CR35)</f>
        <v>0</v>
      </c>
      <c r="CS36" s="313">
        <f>IFERROR(CR36/SUM($M36:$X36),0)</f>
        <v>0</v>
      </c>
      <c r="CT36" s="94">
        <f>SUM(CT31:CT35)</f>
        <v>0</v>
      </c>
      <c r="CU36" s="314">
        <f>IFERROR(CT36/SUM($M36:$X36),0)</f>
        <v>0</v>
      </c>
      <c r="CV36" s="94"/>
      <c r="CW36" s="94"/>
      <c r="CX36" s="94">
        <f t="shared" ref="CX36:CY36" si="39">SUM(CT36,CN36,CH36,CB36,BV36,BP36,BJ36,BD36,AX36,AR36,AL36,AF36)</f>
        <v>0</v>
      </c>
      <c r="CY36" s="235">
        <f t="shared" si="39"/>
        <v>0</v>
      </c>
      <c r="CZ36" s="203"/>
    </row>
    <row r="37" spans="2:104" s="79" customFormat="1"/>
    <row r="38" spans="2:104" s="79" customFormat="1"/>
    <row r="39" spans="2:104" s="79" customFormat="1"/>
    <row r="40" spans="2:104" s="79" customFormat="1"/>
    <row r="41" spans="2:104" s="79" customFormat="1"/>
    <row r="42" spans="2:104" s="79" customFormat="1"/>
    <row r="43" spans="2:104" s="79" customFormat="1"/>
    <row r="44" spans="2:104" s="79" customFormat="1"/>
    <row r="45" spans="2:104" s="79" customFormat="1"/>
    <row r="46" spans="2:104" s="79" customFormat="1"/>
    <row r="47" spans="2:104" s="79" customFormat="1"/>
    <row r="48" spans="2:104"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row r="91" s="79" customFormat="1"/>
  </sheetData>
  <sheetProtection sort="0" autoFilter="0"/>
  <mergeCells count="69">
    <mergeCell ref="K36:L36"/>
    <mergeCell ref="C3:AG3"/>
    <mergeCell ref="AH3:AN3"/>
    <mergeCell ref="BI3:CB3"/>
    <mergeCell ref="CC3:CI3"/>
    <mergeCell ref="B4:AN4"/>
    <mergeCell ref="BH4:CI4"/>
    <mergeCell ref="B6:B8"/>
    <mergeCell ref="C6:C8"/>
    <mergeCell ref="D6:D8"/>
    <mergeCell ref="E6:E8"/>
    <mergeCell ref="F6:F8"/>
    <mergeCell ref="G6:G8"/>
    <mergeCell ref="H6:H8"/>
    <mergeCell ref="I6:I8"/>
    <mergeCell ref="J6:J8"/>
    <mergeCell ref="CL3:CO3"/>
    <mergeCell ref="B1:AG1"/>
    <mergeCell ref="AJ1:AM1"/>
    <mergeCell ref="BH1:CB1"/>
    <mergeCell ref="CD1:CH1"/>
    <mergeCell ref="CJ1:CO1"/>
    <mergeCell ref="CJ4:CO4"/>
    <mergeCell ref="BH5:CB5"/>
    <mergeCell ref="CD5:CH5"/>
    <mergeCell ref="CJ5:CO5"/>
    <mergeCell ref="Y6:Y8"/>
    <mergeCell ref="AC6:AC8"/>
    <mergeCell ref="AD6:CY6"/>
    <mergeCell ref="BT7:BY7"/>
    <mergeCell ref="BZ7:CE7"/>
    <mergeCell ref="CF7:CK7"/>
    <mergeCell ref="CL7:CQ7"/>
    <mergeCell ref="K6:L8"/>
    <mergeCell ref="M6:X7"/>
    <mergeCell ref="Z6:Z8"/>
    <mergeCell ref="AA6:AA8"/>
    <mergeCell ref="AB6:AB8"/>
    <mergeCell ref="DN6:DN8"/>
    <mergeCell ref="AD7:AI7"/>
    <mergeCell ref="AJ7:AO7"/>
    <mergeCell ref="AP7:AU7"/>
    <mergeCell ref="AV7:BA7"/>
    <mergeCell ref="BB7:BG7"/>
    <mergeCell ref="BH7:BM7"/>
    <mergeCell ref="BN7:BR7"/>
    <mergeCell ref="CZ6:CZ8"/>
    <mergeCell ref="CY7:CY8"/>
    <mergeCell ref="DB7:DB8"/>
    <mergeCell ref="DC7:DC8"/>
    <mergeCell ref="DD7:DD8"/>
    <mergeCell ref="DA6:DA8"/>
    <mergeCell ref="DB6:DM6"/>
    <mergeCell ref="K12:L12"/>
    <mergeCell ref="K13:L13"/>
    <mergeCell ref="DK7:DK8"/>
    <mergeCell ref="DL7:DL8"/>
    <mergeCell ref="DM7:DM8"/>
    <mergeCell ref="K9:L9"/>
    <mergeCell ref="K10:L10"/>
    <mergeCell ref="K11:L11"/>
    <mergeCell ref="DE7:DE8"/>
    <mergeCell ref="DF7:DF8"/>
    <mergeCell ref="DG7:DG8"/>
    <mergeCell ref="DH7:DH8"/>
    <mergeCell ref="DI7:DI8"/>
    <mergeCell ref="DJ7:DJ8"/>
    <mergeCell ref="CR7:CV7"/>
    <mergeCell ref="CX7:CX8"/>
  </mergeCells>
  <conditionalFormatting sqref="CY9:CZ13">
    <cfRule type="cellIs" dxfId="11" priority="5" operator="equal">
      <formula>1</formula>
    </cfRule>
    <cfRule type="colorScale" priority="6">
      <colorScale>
        <cfvo type="num" val="0"/>
        <cfvo type="num" val="0.6"/>
        <cfvo type="num" val="0.99"/>
        <color rgb="FFC00000"/>
        <color rgb="FFFFEB84"/>
        <color rgb="FF1DA275"/>
      </colorScale>
    </cfRule>
  </conditionalFormatting>
  <conditionalFormatting sqref="CY36:CZ36">
    <cfRule type="cellIs" dxfId="10" priority="1" operator="equal">
      <formula>1</formula>
    </cfRule>
    <cfRule type="colorScale" priority="2">
      <colorScale>
        <cfvo type="num" val="0"/>
        <cfvo type="num" val="0.6"/>
        <cfvo type="num" val="0.99"/>
        <color rgb="FFC00000"/>
        <color rgb="FFFFEB84"/>
        <color rgb="FF1DA275"/>
      </colorScale>
    </cfRule>
  </conditionalFormatting>
  <dataValidations count="12">
    <dataValidation type="list" allowBlank="1" showInputMessage="1" showErrorMessage="1" sqref="B9:B13" xr:uid="{57553381-DCEF-4330-A1C3-86C1E7719A10}">
      <formula1>$B$15:$B$18</formula1>
    </dataValidation>
    <dataValidation type="list" allowBlank="1" showInputMessage="1" showErrorMessage="1" sqref="C9:C13" xr:uid="{4DDF8D83-0B6B-4F37-864D-D9D0098315BE}">
      <formula1>$C$15:$C$17</formula1>
    </dataValidation>
    <dataValidation type="list" allowBlank="1" showInputMessage="1" showErrorMessage="1" sqref="D9:D13" xr:uid="{92647B5F-0C50-4B07-A630-99BD140730D1}">
      <formula1>$D$15:$D$18</formula1>
    </dataValidation>
    <dataValidation type="list" allowBlank="1" showInputMessage="1" showErrorMessage="1" sqref="E9:E13" xr:uid="{7ABC25F7-4BDE-4EBB-BF63-459E2882C5E2}">
      <formula1>$E$15:$E$26</formula1>
    </dataValidation>
    <dataValidation type="list" allowBlank="1" showInputMessage="1" showErrorMessage="1" sqref="F9:F13" xr:uid="{DD3650EA-8956-44A8-B546-D06D1C447A50}">
      <formula1>$F$15:$F$21</formula1>
    </dataValidation>
    <dataValidation type="list" allowBlank="1" showInputMessage="1" showErrorMessage="1" sqref="G9:G13" xr:uid="{8432C2FB-30B5-4608-9AE7-4F5597A2F5A2}">
      <formula1>$G$15:$G$35</formula1>
    </dataValidation>
    <dataValidation type="whole" showInputMessage="1" showErrorMessage="1" error="SUPERA LA META PROGRAMADA" sqref="AF9:AF13 CT9:CT13 CH9:CH13 CB9:CB13 BV9:BV13 BP9:BP13 BJ9:BJ13 BD9:BD13 AX9:AX13 AR9:AR13 AL9:AL13 CN9:CN13" xr:uid="{BDFDD648-B996-4049-B4BA-A9F94CDFE21E}">
      <formula1>0</formula1>
      <formula2>#REF!-AD9</formula2>
    </dataValidation>
    <dataValidation type="list" allowBlank="1" showInputMessage="1" showErrorMessage="1" sqref="B36" xr:uid="{21391E78-B616-4A7C-A085-5346E18E5008}">
      <formula1>$B$14:$B$17</formula1>
    </dataValidation>
    <dataValidation type="list" allowBlank="1" showInputMessage="1" showErrorMessage="1" sqref="G36 C36" xr:uid="{9EEC974C-C027-45B6-845B-D2540B2EFD82}">
      <formula1>$C$14:$C$16</formula1>
    </dataValidation>
    <dataValidation type="list" allowBlank="1" showInputMessage="1" showErrorMessage="1" sqref="D36" xr:uid="{FD55E11F-D6FF-4633-B6A8-E37F6B7143BC}">
      <formula1>$D$14:$D$17</formula1>
    </dataValidation>
    <dataValidation type="list" allowBlank="1" showInputMessage="1" showErrorMessage="1" sqref="E36" xr:uid="{9209FCBF-2C84-4AB7-AAB0-186D1C63FA22}">
      <formula1>$E$14:$E$25</formula1>
    </dataValidation>
    <dataValidation type="list" allowBlank="1" showInputMessage="1" showErrorMessage="1" sqref="F36" xr:uid="{0AF858EC-3AB9-49A9-8742-767B4543BAF3}">
      <formula1>$F$14:$F$20</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9" max="13" man="1"/>
  </colBreaks>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6F076-DF59-4AFB-A241-FE1D7FFC2C03}">
  <sheetPr>
    <tabColor rgb="FF7030A0"/>
  </sheetPr>
  <dimension ref="A1:XEY70"/>
  <sheetViews>
    <sheetView showGridLines="0" zoomScale="70" zoomScaleNormal="70" workbookViewId="0">
      <pane xSplit="6" ySplit="3" topLeftCell="G9" activePane="bottomRight" state="frozen"/>
      <selection activeCell="B1" sqref="B1:AF1"/>
      <selection pane="topRight" activeCell="B1" sqref="B1:AF1"/>
      <selection pane="bottomLeft" activeCell="B1" sqref="B1:AF1"/>
      <selection pane="bottomRight" activeCell="E14" sqref="E14"/>
    </sheetView>
  </sheetViews>
  <sheetFormatPr baseColWidth="10" defaultColWidth="11.453125" defaultRowHeight="14"/>
  <cols>
    <col min="1" max="1" width="32.453125" style="169" customWidth="1"/>
    <col min="2" max="2" width="24.7265625" style="180" customWidth="1"/>
    <col min="3" max="3" width="6.1796875" style="169" customWidth="1"/>
    <col min="4" max="4" width="32.1796875" style="180" customWidth="1"/>
    <col min="5" max="5" width="23.7265625" style="180" customWidth="1"/>
    <col min="6" max="6" width="19.81640625" style="180" customWidth="1"/>
    <col min="7" max="7" width="15.81640625" style="180" customWidth="1"/>
    <col min="8" max="8" width="20.26953125" style="169" customWidth="1"/>
    <col min="9" max="9" width="16" style="170" customWidth="1"/>
    <col min="10" max="10" width="11.453125" style="169" customWidth="1"/>
    <col min="11" max="11" width="11.453125" style="170" customWidth="1"/>
    <col min="12" max="12" width="27.453125" style="169" customWidth="1"/>
    <col min="13" max="13" width="11.453125" style="169"/>
    <col min="14" max="14" width="11.453125" style="170"/>
    <col min="15" max="15" width="11.453125" style="169" customWidth="1"/>
    <col min="16" max="16" width="11.453125" style="170" customWidth="1"/>
    <col min="17" max="17" width="27.453125" style="169" customWidth="1"/>
    <col min="18" max="18" width="11.453125" style="169"/>
    <col min="19" max="19" width="11.453125" style="170"/>
    <col min="20" max="20" width="11.453125" style="169" customWidth="1"/>
    <col min="21" max="21" width="11.453125" style="170" customWidth="1"/>
    <col min="22" max="22" width="33.81640625" style="169" customWidth="1"/>
    <col min="23" max="23" width="11.453125" style="169"/>
    <col min="24" max="24" width="11.453125" style="170"/>
    <col min="25" max="25" width="11.453125" style="169" customWidth="1"/>
    <col min="26" max="26" width="11.453125" style="170" customWidth="1"/>
    <col min="27" max="27" width="27.453125" style="169" customWidth="1"/>
    <col min="28" max="28" width="11.453125" style="169"/>
    <col min="29" max="29" width="11.453125" style="170"/>
    <col min="30" max="30" width="11.453125" style="169" customWidth="1"/>
    <col min="31" max="31" width="11.453125" style="170" customWidth="1"/>
    <col min="32" max="32" width="27.453125" style="171" customWidth="1"/>
    <col min="33" max="33" width="11.453125" style="169"/>
    <col min="34" max="34" width="11.453125" style="170"/>
    <col min="35" max="35" width="11.453125" style="169" customWidth="1"/>
    <col min="36" max="36" width="11.453125" style="170" customWidth="1"/>
    <col min="37" max="37" width="27.453125" style="169" customWidth="1"/>
    <col min="38" max="38" width="11.453125" style="169"/>
    <col min="39" max="39" width="11.453125" style="170"/>
    <col min="40" max="40" width="11.453125" style="169" customWidth="1"/>
    <col min="41" max="41" width="11.453125" style="170" customWidth="1"/>
    <col min="42" max="42" width="27.453125" style="169" customWidth="1"/>
    <col min="43" max="43" width="11.453125" style="169"/>
    <col min="44" max="44" width="11.453125" style="170"/>
    <col min="45" max="45" width="11.453125" style="169" customWidth="1"/>
    <col min="46" max="46" width="11.453125" style="170" customWidth="1"/>
    <col min="47" max="47" width="27.453125" style="169" customWidth="1"/>
    <col min="48" max="48" width="11.453125" style="169"/>
    <col min="49" max="49" width="11.453125" style="170"/>
    <col min="50" max="50" width="11.453125" style="169" customWidth="1"/>
    <col min="51" max="51" width="11.453125" style="170" customWidth="1"/>
    <col min="52" max="52" width="27.453125" style="169" customWidth="1"/>
    <col min="53" max="53" width="11.453125" style="169"/>
    <col min="54" max="54" width="11.453125" style="170"/>
    <col min="55" max="55" width="11.453125" style="169" customWidth="1"/>
    <col min="56" max="56" width="11.453125" style="170" customWidth="1"/>
    <col min="57" max="57" width="27.453125" style="169" customWidth="1"/>
    <col min="58" max="58" width="11.453125" style="169"/>
    <col min="59" max="59" width="11.453125" style="170"/>
    <col min="60" max="60" width="11.453125" style="169" customWidth="1"/>
    <col min="61" max="61" width="11.453125" style="170" customWidth="1"/>
    <col min="62" max="62" width="27.453125" style="169" customWidth="1"/>
    <col min="63" max="63" width="11.453125" style="169"/>
    <col min="64" max="64" width="11.453125" style="170"/>
    <col min="65" max="65" width="11.453125" style="169" customWidth="1"/>
    <col min="66" max="66" width="11.453125" style="170" customWidth="1"/>
    <col min="67" max="67" width="27.453125" style="169" customWidth="1"/>
    <col min="68" max="68" width="18.54296875" style="169" customWidth="1"/>
    <col min="69" max="69" width="18.54296875" style="172" customWidth="1"/>
    <col min="70" max="71" width="18.54296875" style="169" customWidth="1"/>
    <col min="72" max="16384" width="11.453125" style="169"/>
  </cols>
  <sheetData>
    <row r="1" spans="1:71" ht="34.5" customHeight="1">
      <c r="A1" s="591" t="s">
        <v>313</v>
      </c>
      <c r="B1" s="591"/>
      <c r="C1" s="591"/>
      <c r="D1" s="591"/>
      <c r="E1" s="591"/>
      <c r="F1" s="591"/>
      <c r="G1" s="591"/>
    </row>
    <row r="2" spans="1:71" ht="30.75" customHeight="1">
      <c r="A2" s="592" t="s">
        <v>233</v>
      </c>
      <c r="B2" s="592" t="s">
        <v>234</v>
      </c>
      <c r="C2" s="594" t="s">
        <v>235</v>
      </c>
      <c r="D2" s="592" t="s">
        <v>236</v>
      </c>
      <c r="E2" s="596" t="s">
        <v>237</v>
      </c>
      <c r="F2" s="596" t="s">
        <v>238</v>
      </c>
      <c r="G2" s="596" t="s">
        <v>239</v>
      </c>
      <c r="H2" s="587" t="s">
        <v>156</v>
      </c>
      <c r="I2" s="587"/>
      <c r="J2" s="587"/>
      <c r="K2" s="587"/>
      <c r="L2" s="587"/>
      <c r="M2" s="587" t="s">
        <v>157</v>
      </c>
      <c r="N2" s="587"/>
      <c r="O2" s="587"/>
      <c r="P2" s="587"/>
      <c r="Q2" s="587"/>
      <c r="R2" s="587" t="s">
        <v>158</v>
      </c>
      <c r="S2" s="587"/>
      <c r="T2" s="587"/>
      <c r="U2" s="587"/>
      <c r="V2" s="587"/>
      <c r="W2" s="587" t="s">
        <v>159</v>
      </c>
      <c r="X2" s="587"/>
      <c r="Y2" s="587"/>
      <c r="Z2" s="587"/>
      <c r="AA2" s="587"/>
      <c r="AB2" s="590" t="s">
        <v>160</v>
      </c>
      <c r="AC2" s="590"/>
      <c r="AD2" s="590"/>
      <c r="AE2" s="590"/>
      <c r="AF2" s="590"/>
      <c r="AG2" s="587" t="s">
        <v>161</v>
      </c>
      <c r="AH2" s="587"/>
      <c r="AI2" s="587"/>
      <c r="AJ2" s="587"/>
      <c r="AK2" s="587"/>
      <c r="AL2" s="587" t="s">
        <v>162</v>
      </c>
      <c r="AM2" s="587"/>
      <c r="AN2" s="587"/>
      <c r="AO2" s="587"/>
      <c r="AP2" s="587"/>
      <c r="AQ2" s="587" t="s">
        <v>163</v>
      </c>
      <c r="AR2" s="587"/>
      <c r="AS2" s="587"/>
      <c r="AT2" s="587"/>
      <c r="AU2" s="587"/>
      <c r="AV2" s="587" t="s">
        <v>164</v>
      </c>
      <c r="AW2" s="587"/>
      <c r="AX2" s="587"/>
      <c r="AY2" s="587"/>
      <c r="AZ2" s="587"/>
      <c r="BA2" s="587" t="s">
        <v>165</v>
      </c>
      <c r="BB2" s="587"/>
      <c r="BC2" s="587"/>
      <c r="BD2" s="587"/>
      <c r="BE2" s="587"/>
      <c r="BF2" s="587" t="s">
        <v>166</v>
      </c>
      <c r="BG2" s="587"/>
      <c r="BH2" s="587"/>
      <c r="BI2" s="587"/>
      <c r="BJ2" s="587"/>
      <c r="BK2" s="587" t="s">
        <v>167</v>
      </c>
      <c r="BL2" s="587"/>
      <c r="BM2" s="587"/>
      <c r="BN2" s="587"/>
      <c r="BO2" s="587"/>
      <c r="BP2" s="588" t="s">
        <v>240</v>
      </c>
      <c r="BQ2" s="588" t="s">
        <v>241</v>
      </c>
      <c r="BR2" s="588" t="s">
        <v>242</v>
      </c>
      <c r="BS2" s="588" t="s">
        <v>243</v>
      </c>
    </row>
    <row r="3" spans="1:71" ht="28">
      <c r="A3" s="593"/>
      <c r="B3" s="593"/>
      <c r="C3" s="595"/>
      <c r="D3" s="593"/>
      <c r="E3" s="596"/>
      <c r="F3" s="596"/>
      <c r="G3" s="596"/>
      <c r="H3" s="173" t="s">
        <v>170</v>
      </c>
      <c r="I3" s="174" t="s">
        <v>171</v>
      </c>
      <c r="J3" s="173" t="s">
        <v>172</v>
      </c>
      <c r="K3" s="174" t="s">
        <v>173</v>
      </c>
      <c r="L3" s="173" t="s">
        <v>244</v>
      </c>
      <c r="M3" s="173" t="s">
        <v>170</v>
      </c>
      <c r="N3" s="174" t="s">
        <v>171</v>
      </c>
      <c r="O3" s="173" t="s">
        <v>172</v>
      </c>
      <c r="P3" s="174" t="s">
        <v>173</v>
      </c>
      <c r="Q3" s="173" t="s">
        <v>244</v>
      </c>
      <c r="R3" s="173" t="s">
        <v>170</v>
      </c>
      <c r="S3" s="174" t="s">
        <v>171</v>
      </c>
      <c r="T3" s="173" t="s">
        <v>172</v>
      </c>
      <c r="U3" s="174" t="s">
        <v>173</v>
      </c>
      <c r="V3" s="173" t="s">
        <v>244</v>
      </c>
      <c r="W3" s="173" t="s">
        <v>170</v>
      </c>
      <c r="X3" s="174" t="s">
        <v>171</v>
      </c>
      <c r="Y3" s="173" t="s">
        <v>172</v>
      </c>
      <c r="Z3" s="174" t="s">
        <v>173</v>
      </c>
      <c r="AA3" s="173" t="s">
        <v>244</v>
      </c>
      <c r="AB3" s="173" t="s">
        <v>170</v>
      </c>
      <c r="AC3" s="174" t="s">
        <v>171</v>
      </c>
      <c r="AD3" s="173" t="s">
        <v>172</v>
      </c>
      <c r="AE3" s="174" t="s">
        <v>173</v>
      </c>
      <c r="AF3" s="173" t="s">
        <v>244</v>
      </c>
      <c r="AG3" s="173" t="s">
        <v>170</v>
      </c>
      <c r="AH3" s="174" t="s">
        <v>171</v>
      </c>
      <c r="AI3" s="173" t="s">
        <v>172</v>
      </c>
      <c r="AJ3" s="174" t="s">
        <v>173</v>
      </c>
      <c r="AK3" s="173" t="s">
        <v>244</v>
      </c>
      <c r="AL3" s="173" t="s">
        <v>170</v>
      </c>
      <c r="AM3" s="174" t="s">
        <v>171</v>
      </c>
      <c r="AN3" s="173" t="s">
        <v>172</v>
      </c>
      <c r="AO3" s="174" t="s">
        <v>173</v>
      </c>
      <c r="AP3" s="173" t="s">
        <v>244</v>
      </c>
      <c r="AQ3" s="173" t="s">
        <v>170</v>
      </c>
      <c r="AR3" s="174" t="s">
        <v>171</v>
      </c>
      <c r="AS3" s="173" t="s">
        <v>172</v>
      </c>
      <c r="AT3" s="174" t="s">
        <v>173</v>
      </c>
      <c r="AU3" s="173" t="s">
        <v>244</v>
      </c>
      <c r="AV3" s="173" t="s">
        <v>170</v>
      </c>
      <c r="AW3" s="174" t="s">
        <v>171</v>
      </c>
      <c r="AX3" s="173" t="s">
        <v>172</v>
      </c>
      <c r="AY3" s="174" t="s">
        <v>173</v>
      </c>
      <c r="AZ3" s="173" t="s">
        <v>244</v>
      </c>
      <c r="BA3" s="173" t="s">
        <v>170</v>
      </c>
      <c r="BB3" s="174" t="s">
        <v>171</v>
      </c>
      <c r="BC3" s="173" t="s">
        <v>172</v>
      </c>
      <c r="BD3" s="174" t="s">
        <v>173</v>
      </c>
      <c r="BE3" s="173" t="s">
        <v>244</v>
      </c>
      <c r="BF3" s="173" t="s">
        <v>170</v>
      </c>
      <c r="BG3" s="174" t="s">
        <v>171</v>
      </c>
      <c r="BH3" s="173" t="s">
        <v>172</v>
      </c>
      <c r="BI3" s="174" t="s">
        <v>173</v>
      </c>
      <c r="BJ3" s="173" t="s">
        <v>244</v>
      </c>
      <c r="BK3" s="173" t="s">
        <v>170</v>
      </c>
      <c r="BL3" s="174" t="s">
        <v>171</v>
      </c>
      <c r="BM3" s="173" t="s">
        <v>172</v>
      </c>
      <c r="BN3" s="174" t="s">
        <v>173</v>
      </c>
      <c r="BO3" s="173" t="s">
        <v>244</v>
      </c>
      <c r="BP3" s="589"/>
      <c r="BQ3" s="589"/>
      <c r="BR3" s="589"/>
      <c r="BS3" s="589"/>
    </row>
    <row r="4" spans="1:71" ht="62.25" customHeight="1">
      <c r="A4" s="260" t="s">
        <v>245</v>
      </c>
      <c r="B4" s="260" t="s">
        <v>246</v>
      </c>
      <c r="C4" s="261" t="s">
        <v>450</v>
      </c>
      <c r="D4" s="262" t="s">
        <v>451</v>
      </c>
      <c r="E4" s="262" t="s">
        <v>452</v>
      </c>
      <c r="F4" s="263" t="s">
        <v>453</v>
      </c>
      <c r="G4" s="264">
        <v>46022</v>
      </c>
      <c r="H4" s="261"/>
      <c r="I4" s="414"/>
      <c r="J4" s="261"/>
      <c r="K4" s="414"/>
      <c r="L4" s="261"/>
      <c r="M4" s="261"/>
      <c r="N4" s="415"/>
      <c r="O4" s="261"/>
      <c r="P4" s="415"/>
      <c r="Q4" s="261"/>
      <c r="R4" s="261">
        <v>1</v>
      </c>
      <c r="S4" s="415">
        <v>0.25</v>
      </c>
      <c r="T4" s="261"/>
      <c r="U4" s="415"/>
      <c r="V4" s="261"/>
      <c r="W4" s="261"/>
      <c r="X4" s="415"/>
      <c r="Y4" s="261"/>
      <c r="Z4" s="415"/>
      <c r="AA4" s="261"/>
      <c r="AB4" s="261"/>
      <c r="AC4" s="415"/>
      <c r="AD4" s="261"/>
      <c r="AE4" s="415"/>
      <c r="AF4" s="261"/>
      <c r="AG4" s="261">
        <v>1</v>
      </c>
      <c r="AH4" s="415">
        <v>0.25</v>
      </c>
      <c r="AI4" s="261"/>
      <c r="AJ4" s="415"/>
      <c r="AK4" s="261"/>
      <c r="AL4" s="261"/>
      <c r="AM4" s="415"/>
      <c r="AN4" s="261"/>
      <c r="AO4" s="415"/>
      <c r="AP4" s="261"/>
      <c r="AQ4" s="261"/>
      <c r="AR4" s="415"/>
      <c r="AS4" s="261"/>
      <c r="AT4" s="415"/>
      <c r="AU4" s="261"/>
      <c r="AV4" s="261">
        <v>1</v>
      </c>
      <c r="AW4" s="415">
        <v>0.25</v>
      </c>
      <c r="AX4" s="261"/>
      <c r="AY4" s="415"/>
      <c r="AZ4" s="261"/>
      <c r="BA4" s="261"/>
      <c r="BB4" s="415"/>
      <c r="BC4" s="261"/>
      <c r="BD4" s="415"/>
      <c r="BE4" s="261"/>
      <c r="BF4" s="261"/>
      <c r="BG4" s="415"/>
      <c r="BH4" s="261"/>
      <c r="BI4" s="415"/>
      <c r="BJ4" s="261"/>
      <c r="BK4" s="261">
        <v>1</v>
      </c>
      <c r="BL4" s="415">
        <v>0.25</v>
      </c>
      <c r="BM4" s="261"/>
      <c r="BN4" s="415"/>
      <c r="BO4" s="261"/>
      <c r="BP4" s="261">
        <f t="shared" ref="BP4:BP35" si="0">SUM(H4,M4,R4,W4,AB4,AG4,AL4,AQ4,AV4,BA4,BF4,BK4)</f>
        <v>4</v>
      </c>
      <c r="BQ4" s="415">
        <f t="shared" ref="BQ4:BQ35" si="1">SUM(I4,N4,S4,X4,AC4,AH4,AM4,AR4,AW4,BB4,BG4,BL4)</f>
        <v>1</v>
      </c>
      <c r="BR4" s="415">
        <f t="shared" ref="BR4:BR35" si="2">SUM(J4,O4,T4,Y4,AD4,AI4,AN4,AS4,AX4,BC4,BH4,BM4)</f>
        <v>0</v>
      </c>
      <c r="BS4" s="415">
        <f t="shared" ref="BS4:BS35" si="3">SUM(K4,P4,U4,Z4,AE4,AJ4,AO4,AT4,AY4,BD4,BI4,BN4)</f>
        <v>0</v>
      </c>
    </row>
    <row r="5" spans="1:71" s="422" customFormat="1" ht="62.25" customHeight="1">
      <c r="A5" s="416" t="s">
        <v>245</v>
      </c>
      <c r="B5" s="416" t="s">
        <v>246</v>
      </c>
      <c r="C5" s="417" t="s">
        <v>454</v>
      </c>
      <c r="D5" s="267" t="s">
        <v>455</v>
      </c>
      <c r="E5" s="267" t="s">
        <v>456</v>
      </c>
      <c r="F5" s="418" t="s">
        <v>140</v>
      </c>
      <c r="G5" s="419">
        <v>46022</v>
      </c>
      <c r="H5" s="417">
        <v>1</v>
      </c>
      <c r="I5" s="420">
        <v>0.09</v>
      </c>
      <c r="J5" s="417"/>
      <c r="K5" s="420"/>
      <c r="L5" s="417"/>
      <c r="M5" s="417">
        <v>1</v>
      </c>
      <c r="N5" s="420">
        <v>0.09</v>
      </c>
      <c r="O5" s="417"/>
      <c r="P5" s="421"/>
      <c r="Q5" s="417"/>
      <c r="R5" s="417">
        <v>1</v>
      </c>
      <c r="S5" s="420">
        <v>0.09</v>
      </c>
      <c r="T5" s="417"/>
      <c r="U5" s="421"/>
      <c r="V5" s="417"/>
      <c r="W5" s="417">
        <v>1</v>
      </c>
      <c r="X5" s="420">
        <v>0.08</v>
      </c>
      <c r="Y5" s="417"/>
      <c r="Z5" s="421"/>
      <c r="AA5" s="417"/>
      <c r="AB5" s="417">
        <v>1</v>
      </c>
      <c r="AC5" s="420">
        <v>0.09</v>
      </c>
      <c r="AD5" s="417"/>
      <c r="AE5" s="421"/>
      <c r="AF5" s="417"/>
      <c r="AG5" s="417">
        <v>1</v>
      </c>
      <c r="AH5" s="420">
        <v>0.08</v>
      </c>
      <c r="AI5" s="417"/>
      <c r="AJ5" s="421"/>
      <c r="AK5" s="417"/>
      <c r="AL5" s="417">
        <v>1</v>
      </c>
      <c r="AM5" s="420">
        <v>0.08</v>
      </c>
      <c r="AN5" s="417"/>
      <c r="AO5" s="421"/>
      <c r="AP5" s="417"/>
      <c r="AQ5" s="417">
        <v>1</v>
      </c>
      <c r="AR5" s="420">
        <v>0.08</v>
      </c>
      <c r="AS5" s="417"/>
      <c r="AT5" s="421"/>
      <c r="AU5" s="417"/>
      <c r="AV5" s="417">
        <v>1</v>
      </c>
      <c r="AW5" s="420">
        <v>0.08</v>
      </c>
      <c r="AX5" s="417"/>
      <c r="AY5" s="421"/>
      <c r="AZ5" s="417"/>
      <c r="BA5" s="417">
        <v>1</v>
      </c>
      <c r="BB5" s="420">
        <v>0.08</v>
      </c>
      <c r="BC5" s="417"/>
      <c r="BD5" s="421"/>
      <c r="BE5" s="417"/>
      <c r="BF5" s="417">
        <v>1</v>
      </c>
      <c r="BG5" s="420">
        <v>0.08</v>
      </c>
      <c r="BH5" s="417"/>
      <c r="BI5" s="421"/>
      <c r="BJ5" s="417"/>
      <c r="BK5" s="417">
        <v>1</v>
      </c>
      <c r="BL5" s="420">
        <v>0.08</v>
      </c>
      <c r="BM5" s="417"/>
      <c r="BN5" s="421"/>
      <c r="BO5" s="417"/>
      <c r="BP5" s="417">
        <f t="shared" si="0"/>
        <v>12</v>
      </c>
      <c r="BQ5" s="421">
        <f t="shared" si="1"/>
        <v>0.99999999999999978</v>
      </c>
      <c r="BR5" s="417">
        <f t="shared" si="2"/>
        <v>0</v>
      </c>
      <c r="BS5" s="421">
        <f t="shared" si="3"/>
        <v>0</v>
      </c>
    </row>
    <row r="6" spans="1:71" ht="57.75" customHeight="1">
      <c r="A6" s="179" t="s">
        <v>245</v>
      </c>
      <c r="B6" s="179" t="s">
        <v>246</v>
      </c>
      <c r="C6" s="175" t="s">
        <v>457</v>
      </c>
      <c r="D6" s="176" t="s">
        <v>458</v>
      </c>
      <c r="E6" s="176" t="s">
        <v>459</v>
      </c>
      <c r="F6" s="177" t="s">
        <v>460</v>
      </c>
      <c r="G6" s="178">
        <v>45989</v>
      </c>
      <c r="H6" s="175"/>
      <c r="I6" s="423"/>
      <c r="J6" s="175"/>
      <c r="K6" s="423"/>
      <c r="L6" s="175"/>
      <c r="M6" s="175"/>
      <c r="N6" s="271"/>
      <c r="O6" s="175"/>
      <c r="P6" s="271"/>
      <c r="Q6" s="175"/>
      <c r="R6" s="175"/>
      <c r="S6" s="271"/>
      <c r="T6" s="175"/>
      <c r="U6" s="271"/>
      <c r="V6" s="175"/>
      <c r="W6" s="175"/>
      <c r="X6" s="271"/>
      <c r="Y6" s="175"/>
      <c r="Z6" s="271"/>
      <c r="AA6" s="175"/>
      <c r="AB6" s="175"/>
      <c r="AC6" s="271"/>
      <c r="AD6" s="175"/>
      <c r="AE6" s="271"/>
      <c r="AF6" s="175"/>
      <c r="AG6" s="175"/>
      <c r="AH6" s="271"/>
      <c r="AI6" s="175"/>
      <c r="AJ6" s="271"/>
      <c r="AK6" s="175"/>
      <c r="AL6" s="175"/>
      <c r="AM6" s="271"/>
      <c r="AN6" s="175"/>
      <c r="AO6" s="271"/>
      <c r="AP6" s="175"/>
      <c r="AQ6" s="175"/>
      <c r="AR6" s="271"/>
      <c r="AS6" s="175"/>
      <c r="AT6" s="271"/>
      <c r="AU6" s="175"/>
      <c r="AV6" s="175"/>
      <c r="AW6" s="271"/>
      <c r="AX6" s="175"/>
      <c r="AY6" s="271"/>
      <c r="AZ6" s="175"/>
      <c r="BA6" s="175"/>
      <c r="BB6" s="271"/>
      <c r="BC6" s="175"/>
      <c r="BD6" s="271"/>
      <c r="BE6" s="175"/>
      <c r="BF6" s="175">
        <v>1</v>
      </c>
      <c r="BG6" s="271">
        <v>1</v>
      </c>
      <c r="BH6" s="175"/>
      <c r="BI6" s="271"/>
      <c r="BJ6" s="175"/>
      <c r="BK6" s="175"/>
      <c r="BL6" s="271"/>
      <c r="BM6" s="175"/>
      <c r="BN6" s="271"/>
      <c r="BO6" s="175"/>
      <c r="BP6" s="175">
        <f t="shared" si="0"/>
        <v>1</v>
      </c>
      <c r="BQ6" s="271">
        <f t="shared" si="1"/>
        <v>1</v>
      </c>
      <c r="BR6" s="175">
        <f t="shared" si="2"/>
        <v>0</v>
      </c>
      <c r="BS6" s="271">
        <f t="shared" si="3"/>
        <v>0</v>
      </c>
    </row>
    <row r="7" spans="1:71" ht="56">
      <c r="A7" s="179" t="s">
        <v>245</v>
      </c>
      <c r="B7" s="179" t="s">
        <v>247</v>
      </c>
      <c r="C7" s="175" t="s">
        <v>461</v>
      </c>
      <c r="D7" s="267" t="s">
        <v>462</v>
      </c>
      <c r="E7" s="176" t="s">
        <v>463</v>
      </c>
      <c r="F7" s="177" t="s">
        <v>136</v>
      </c>
      <c r="G7" s="419">
        <v>46022</v>
      </c>
      <c r="H7" s="417">
        <v>1</v>
      </c>
      <c r="I7" s="420">
        <v>0.09</v>
      </c>
      <c r="J7" s="417"/>
      <c r="K7" s="420"/>
      <c r="L7" s="417"/>
      <c r="M7" s="417">
        <v>1</v>
      </c>
      <c r="N7" s="420">
        <v>0.09</v>
      </c>
      <c r="O7" s="417"/>
      <c r="P7" s="421"/>
      <c r="Q7" s="417"/>
      <c r="R7" s="417">
        <v>1</v>
      </c>
      <c r="S7" s="420">
        <v>0.09</v>
      </c>
      <c r="T7" s="417"/>
      <c r="U7" s="421"/>
      <c r="V7" s="417"/>
      <c r="W7" s="417">
        <v>1</v>
      </c>
      <c r="X7" s="420">
        <v>0.08</v>
      </c>
      <c r="Y7" s="417"/>
      <c r="Z7" s="421"/>
      <c r="AA7" s="417"/>
      <c r="AB7" s="417">
        <v>1</v>
      </c>
      <c r="AC7" s="420">
        <v>0.09</v>
      </c>
      <c r="AD7" s="417"/>
      <c r="AE7" s="421"/>
      <c r="AF7" s="417"/>
      <c r="AG7" s="417">
        <v>1</v>
      </c>
      <c r="AH7" s="420">
        <v>0.08</v>
      </c>
      <c r="AI7" s="417"/>
      <c r="AJ7" s="421"/>
      <c r="AK7" s="417"/>
      <c r="AL7" s="417">
        <v>1</v>
      </c>
      <c r="AM7" s="420">
        <v>0.08</v>
      </c>
      <c r="AN7" s="417"/>
      <c r="AO7" s="421"/>
      <c r="AP7" s="417"/>
      <c r="AQ7" s="417">
        <v>1</v>
      </c>
      <c r="AR7" s="420">
        <v>0.08</v>
      </c>
      <c r="AS7" s="417"/>
      <c r="AT7" s="421"/>
      <c r="AU7" s="417"/>
      <c r="AV7" s="417">
        <v>1</v>
      </c>
      <c r="AW7" s="420">
        <v>0.08</v>
      </c>
      <c r="AX7" s="417"/>
      <c r="AY7" s="421"/>
      <c r="AZ7" s="417"/>
      <c r="BA7" s="417">
        <v>1</v>
      </c>
      <c r="BB7" s="420">
        <v>0.08</v>
      </c>
      <c r="BC7" s="417"/>
      <c r="BD7" s="421"/>
      <c r="BE7" s="417"/>
      <c r="BF7" s="417">
        <v>1</v>
      </c>
      <c r="BG7" s="420">
        <v>0.08</v>
      </c>
      <c r="BH7" s="417"/>
      <c r="BI7" s="421"/>
      <c r="BJ7" s="417"/>
      <c r="BK7" s="417">
        <v>1</v>
      </c>
      <c r="BL7" s="420">
        <v>0.08</v>
      </c>
      <c r="BM7" s="175"/>
      <c r="BN7" s="271"/>
      <c r="BO7" s="175"/>
      <c r="BP7" s="175">
        <f t="shared" si="0"/>
        <v>12</v>
      </c>
      <c r="BQ7" s="271">
        <f t="shared" si="1"/>
        <v>0.99999999999999978</v>
      </c>
      <c r="BR7" s="175">
        <f t="shared" si="2"/>
        <v>0</v>
      </c>
      <c r="BS7" s="271">
        <f t="shared" si="3"/>
        <v>0</v>
      </c>
    </row>
    <row r="8" spans="1:71" ht="56">
      <c r="A8" s="179" t="s">
        <v>245</v>
      </c>
      <c r="B8" s="179" t="s">
        <v>247</v>
      </c>
      <c r="C8" s="175" t="s">
        <v>464</v>
      </c>
      <c r="D8" s="267" t="s">
        <v>465</v>
      </c>
      <c r="E8" s="176" t="s">
        <v>466</v>
      </c>
      <c r="F8" s="177" t="s">
        <v>78</v>
      </c>
      <c r="G8" s="178">
        <v>46022</v>
      </c>
      <c r="H8" s="175"/>
      <c r="I8" s="423"/>
      <c r="J8" s="175"/>
      <c r="K8" s="423"/>
      <c r="L8" s="175"/>
      <c r="M8" s="175"/>
      <c r="N8" s="271"/>
      <c r="O8" s="175"/>
      <c r="P8" s="271"/>
      <c r="Q8" s="175"/>
      <c r="R8" s="175">
        <v>1</v>
      </c>
      <c r="S8" s="271">
        <v>0.25</v>
      </c>
      <c r="T8" s="175"/>
      <c r="U8" s="271"/>
      <c r="V8" s="175"/>
      <c r="W8" s="175"/>
      <c r="X8" s="271"/>
      <c r="Y8" s="175"/>
      <c r="Z8" s="271"/>
      <c r="AA8" s="175"/>
      <c r="AB8" s="175"/>
      <c r="AC8" s="271"/>
      <c r="AD8" s="175"/>
      <c r="AE8" s="271"/>
      <c r="AF8" s="175"/>
      <c r="AG8" s="175">
        <v>1</v>
      </c>
      <c r="AH8" s="271">
        <v>0.25</v>
      </c>
      <c r="AI8" s="175"/>
      <c r="AJ8" s="271"/>
      <c r="AK8" s="175"/>
      <c r="AL8" s="175"/>
      <c r="AM8" s="271"/>
      <c r="AN8" s="175"/>
      <c r="AO8" s="271"/>
      <c r="AP8" s="175"/>
      <c r="AQ8" s="175"/>
      <c r="AR8" s="271"/>
      <c r="AS8" s="175"/>
      <c r="AT8" s="271"/>
      <c r="AU8" s="175"/>
      <c r="AV8" s="175">
        <v>1</v>
      </c>
      <c r="AW8" s="271">
        <v>0.25</v>
      </c>
      <c r="AX8" s="175"/>
      <c r="AY8" s="271"/>
      <c r="AZ8" s="175"/>
      <c r="BA8" s="175"/>
      <c r="BB8" s="271"/>
      <c r="BC8" s="175"/>
      <c r="BD8" s="271"/>
      <c r="BE8" s="175"/>
      <c r="BF8" s="175"/>
      <c r="BG8" s="271"/>
      <c r="BH8" s="175"/>
      <c r="BI8" s="271"/>
      <c r="BJ8" s="175"/>
      <c r="BK8" s="175">
        <v>1</v>
      </c>
      <c r="BL8" s="271">
        <v>0.25</v>
      </c>
      <c r="BM8" s="175"/>
      <c r="BN8" s="271"/>
      <c r="BO8" s="175"/>
      <c r="BP8" s="175">
        <f t="shared" si="0"/>
        <v>4</v>
      </c>
      <c r="BQ8" s="271">
        <f t="shared" si="1"/>
        <v>1</v>
      </c>
      <c r="BR8" s="175">
        <f t="shared" si="2"/>
        <v>0</v>
      </c>
      <c r="BS8" s="271">
        <f t="shared" si="3"/>
        <v>0</v>
      </c>
    </row>
    <row r="9" spans="1:71" ht="42">
      <c r="A9" s="179" t="s">
        <v>245</v>
      </c>
      <c r="B9" s="179" t="s">
        <v>247</v>
      </c>
      <c r="C9" s="175" t="s">
        <v>467</v>
      </c>
      <c r="D9" s="267" t="s">
        <v>468</v>
      </c>
      <c r="E9" s="176" t="s">
        <v>469</v>
      </c>
      <c r="F9" s="177" t="s">
        <v>136</v>
      </c>
      <c r="G9" s="419">
        <v>46022</v>
      </c>
      <c r="H9" s="175"/>
      <c r="I9" s="423"/>
      <c r="J9" s="175"/>
      <c r="K9" s="423"/>
      <c r="L9" s="175"/>
      <c r="M9" s="175"/>
      <c r="N9" s="271"/>
      <c r="O9" s="175"/>
      <c r="P9" s="271"/>
      <c r="Q9" s="175"/>
      <c r="R9" s="175"/>
      <c r="S9" s="271"/>
      <c r="T9" s="175"/>
      <c r="U9" s="271"/>
      <c r="V9" s="175"/>
      <c r="W9" s="175"/>
      <c r="X9" s="271"/>
      <c r="Y9" s="175"/>
      <c r="Z9" s="271"/>
      <c r="AA9" s="175"/>
      <c r="AB9" s="175"/>
      <c r="AC9" s="271"/>
      <c r="AD9" s="175"/>
      <c r="AE9" s="271"/>
      <c r="AF9" s="175"/>
      <c r="AG9" s="175">
        <v>1</v>
      </c>
      <c r="AH9" s="271">
        <v>0.5</v>
      </c>
      <c r="AI9" s="175"/>
      <c r="AJ9" s="271"/>
      <c r="AK9" s="175"/>
      <c r="AL9" s="175"/>
      <c r="AM9" s="271"/>
      <c r="AN9" s="175"/>
      <c r="AO9" s="271"/>
      <c r="AP9" s="175"/>
      <c r="AQ9" s="175"/>
      <c r="AR9" s="271"/>
      <c r="AS9" s="175"/>
      <c r="AT9" s="271"/>
      <c r="AU9" s="175"/>
      <c r="AV9" s="175"/>
      <c r="AW9" s="271"/>
      <c r="AX9" s="175"/>
      <c r="AY9" s="271"/>
      <c r="AZ9" s="175"/>
      <c r="BA9" s="175"/>
      <c r="BB9" s="271"/>
      <c r="BC9" s="175"/>
      <c r="BD9" s="271"/>
      <c r="BE9" s="175"/>
      <c r="BF9" s="175"/>
      <c r="BG9" s="271"/>
      <c r="BH9" s="175"/>
      <c r="BI9" s="271"/>
      <c r="BJ9" s="175"/>
      <c r="BK9" s="175">
        <v>1</v>
      </c>
      <c r="BL9" s="271">
        <v>0.5</v>
      </c>
      <c r="BM9" s="175"/>
      <c r="BN9" s="271"/>
      <c r="BO9" s="175"/>
      <c r="BP9" s="175">
        <f t="shared" si="0"/>
        <v>2</v>
      </c>
      <c r="BQ9" s="271">
        <f t="shared" si="1"/>
        <v>1</v>
      </c>
      <c r="BR9" s="175">
        <f t="shared" si="2"/>
        <v>0</v>
      </c>
      <c r="BS9" s="271">
        <f t="shared" si="3"/>
        <v>0</v>
      </c>
    </row>
    <row r="10" spans="1:71" ht="42">
      <c r="A10" s="179" t="s">
        <v>245</v>
      </c>
      <c r="B10" s="179" t="s">
        <v>247</v>
      </c>
      <c r="C10" s="175" t="s">
        <v>470</v>
      </c>
      <c r="D10" s="267" t="s">
        <v>471</v>
      </c>
      <c r="E10" s="176" t="s">
        <v>472</v>
      </c>
      <c r="F10" s="177" t="s">
        <v>78</v>
      </c>
      <c r="G10" s="178" t="s">
        <v>473</v>
      </c>
      <c r="H10" s="175"/>
      <c r="I10" s="423"/>
      <c r="J10" s="175"/>
      <c r="K10" s="423"/>
      <c r="L10" s="175"/>
      <c r="M10" s="175"/>
      <c r="N10" s="271"/>
      <c r="O10" s="175"/>
      <c r="P10" s="271"/>
      <c r="Q10" s="175"/>
      <c r="R10" s="175"/>
      <c r="S10" s="271"/>
      <c r="T10" s="175"/>
      <c r="U10" s="271"/>
      <c r="V10" s="175"/>
      <c r="W10" s="175"/>
      <c r="X10" s="271"/>
      <c r="Y10" s="175"/>
      <c r="Z10" s="271"/>
      <c r="AA10" s="175"/>
      <c r="AB10" s="175"/>
      <c r="AC10" s="271"/>
      <c r="AD10" s="175"/>
      <c r="AE10" s="271"/>
      <c r="AF10" s="175"/>
      <c r="AG10" s="175"/>
      <c r="AH10" s="271"/>
      <c r="AI10" s="175"/>
      <c r="AJ10" s="271"/>
      <c r="AK10" s="175"/>
      <c r="AL10" s="175"/>
      <c r="AM10" s="271"/>
      <c r="AN10" s="175"/>
      <c r="AO10" s="271"/>
      <c r="AP10" s="175"/>
      <c r="AQ10" s="175"/>
      <c r="AR10" s="271"/>
      <c r="AS10" s="175"/>
      <c r="AT10" s="271"/>
      <c r="AU10" s="175"/>
      <c r="AV10" s="175"/>
      <c r="AW10" s="271"/>
      <c r="AX10" s="175"/>
      <c r="AY10" s="271"/>
      <c r="AZ10" s="175"/>
      <c r="BA10" s="175"/>
      <c r="BB10" s="271"/>
      <c r="BC10" s="175"/>
      <c r="BD10" s="271"/>
      <c r="BE10" s="175"/>
      <c r="BF10" s="175"/>
      <c r="BG10" s="271"/>
      <c r="BH10" s="175"/>
      <c r="BI10" s="271"/>
      <c r="BJ10" s="175"/>
      <c r="BK10" s="175">
        <v>1</v>
      </c>
      <c r="BL10" s="271">
        <v>1</v>
      </c>
      <c r="BM10" s="175"/>
      <c r="BN10" s="271"/>
      <c r="BO10" s="175"/>
      <c r="BP10" s="175">
        <f t="shared" si="0"/>
        <v>1</v>
      </c>
      <c r="BQ10" s="271">
        <f t="shared" si="1"/>
        <v>1</v>
      </c>
      <c r="BR10" s="175">
        <f t="shared" si="2"/>
        <v>0</v>
      </c>
      <c r="BS10" s="271">
        <f t="shared" si="3"/>
        <v>0</v>
      </c>
    </row>
    <row r="11" spans="1:71" ht="56">
      <c r="A11" s="179" t="s">
        <v>245</v>
      </c>
      <c r="B11" s="179" t="s">
        <v>248</v>
      </c>
      <c r="C11" s="175" t="s">
        <v>474</v>
      </c>
      <c r="D11" s="267" t="s">
        <v>475</v>
      </c>
      <c r="E11" s="176" t="s">
        <v>476</v>
      </c>
      <c r="F11" s="177" t="s">
        <v>453</v>
      </c>
      <c r="G11" s="178">
        <v>45961</v>
      </c>
      <c r="H11" s="175"/>
      <c r="I11" s="423"/>
      <c r="J11" s="175"/>
      <c r="K11" s="423"/>
      <c r="L11" s="175"/>
      <c r="M11" s="175"/>
      <c r="N11" s="271"/>
      <c r="O11" s="175"/>
      <c r="P11" s="271"/>
      <c r="Q11" s="175"/>
      <c r="R11" s="175"/>
      <c r="S11" s="271"/>
      <c r="T11" s="175"/>
      <c r="U11" s="271"/>
      <c r="V11" s="175"/>
      <c r="W11" s="175"/>
      <c r="X11" s="271"/>
      <c r="Y11" s="175"/>
      <c r="Z11" s="271"/>
      <c r="AA11" s="175"/>
      <c r="AB11" s="175"/>
      <c r="AC11" s="271"/>
      <c r="AD11" s="175"/>
      <c r="AE11" s="271"/>
      <c r="AF11" s="175"/>
      <c r="AG11" s="175"/>
      <c r="AH11" s="271"/>
      <c r="AI11" s="175"/>
      <c r="AJ11" s="271"/>
      <c r="AK11" s="175"/>
      <c r="AL11" s="175"/>
      <c r="AM11" s="271"/>
      <c r="AN11" s="175"/>
      <c r="AO11" s="271"/>
      <c r="AP11" s="175"/>
      <c r="AQ11" s="175"/>
      <c r="AR11" s="271"/>
      <c r="AS11" s="175"/>
      <c r="AT11" s="271"/>
      <c r="AU11" s="175"/>
      <c r="AV11" s="175"/>
      <c r="AW11" s="271"/>
      <c r="AX11" s="175"/>
      <c r="AY11" s="271"/>
      <c r="AZ11" s="175"/>
      <c r="BA11" s="175">
        <v>1</v>
      </c>
      <c r="BB11" s="271">
        <v>1</v>
      </c>
      <c r="BC11" s="175"/>
      <c r="BD11" s="271"/>
      <c r="BE11" s="175"/>
      <c r="BF11" s="175"/>
      <c r="BG11" s="271"/>
      <c r="BH11" s="175"/>
      <c r="BI11" s="271"/>
      <c r="BJ11" s="175"/>
      <c r="BK11" s="175"/>
      <c r="BL11" s="271"/>
      <c r="BM11" s="175"/>
      <c r="BN11" s="271"/>
      <c r="BO11" s="175"/>
      <c r="BP11" s="175">
        <f t="shared" si="0"/>
        <v>1</v>
      </c>
      <c r="BQ11" s="271">
        <f t="shared" si="1"/>
        <v>1</v>
      </c>
      <c r="BR11" s="175">
        <f t="shared" si="2"/>
        <v>0</v>
      </c>
      <c r="BS11" s="271">
        <f t="shared" si="3"/>
        <v>0</v>
      </c>
    </row>
    <row r="12" spans="1:71" ht="42">
      <c r="A12" s="179" t="s">
        <v>245</v>
      </c>
      <c r="B12" s="179" t="s">
        <v>248</v>
      </c>
      <c r="C12" s="175" t="s">
        <v>477</v>
      </c>
      <c r="D12" s="267" t="s">
        <v>478</v>
      </c>
      <c r="E12" s="176" t="s">
        <v>476</v>
      </c>
      <c r="F12" s="177" t="s">
        <v>460</v>
      </c>
      <c r="G12" s="178">
        <v>45807</v>
      </c>
      <c r="H12" s="175"/>
      <c r="I12" s="423"/>
      <c r="J12" s="175"/>
      <c r="K12" s="423"/>
      <c r="L12" s="175"/>
      <c r="M12" s="175"/>
      <c r="N12" s="271"/>
      <c r="O12" s="175"/>
      <c r="P12" s="271"/>
      <c r="Q12" s="175"/>
      <c r="R12" s="175"/>
      <c r="S12" s="271"/>
      <c r="T12" s="175"/>
      <c r="U12" s="271"/>
      <c r="V12" s="175"/>
      <c r="W12" s="175"/>
      <c r="X12" s="271"/>
      <c r="Y12" s="175"/>
      <c r="Z12" s="271"/>
      <c r="AA12" s="175"/>
      <c r="AB12" s="175">
        <v>1</v>
      </c>
      <c r="AC12" s="271">
        <v>1</v>
      </c>
      <c r="AD12" s="175"/>
      <c r="AE12" s="271"/>
      <c r="AF12" s="175"/>
      <c r="AG12" s="175"/>
      <c r="AH12" s="271"/>
      <c r="AI12" s="175"/>
      <c r="AJ12" s="271"/>
      <c r="AK12" s="175"/>
      <c r="AL12" s="175"/>
      <c r="AM12" s="271"/>
      <c r="AN12" s="175"/>
      <c r="AO12" s="271"/>
      <c r="AP12" s="175"/>
      <c r="AQ12" s="175"/>
      <c r="AR12" s="271"/>
      <c r="AS12" s="175"/>
      <c r="AT12" s="271"/>
      <c r="AU12" s="175"/>
      <c r="AV12" s="175"/>
      <c r="AW12" s="271"/>
      <c r="AX12" s="175"/>
      <c r="AY12" s="271"/>
      <c r="AZ12" s="175"/>
      <c r="BA12" s="175"/>
      <c r="BB12" s="271"/>
      <c r="BC12" s="175"/>
      <c r="BD12" s="271"/>
      <c r="BE12" s="175"/>
      <c r="BF12" s="175"/>
      <c r="BG12" s="271"/>
      <c r="BH12" s="175"/>
      <c r="BI12" s="271"/>
      <c r="BJ12" s="175"/>
      <c r="BK12" s="175"/>
      <c r="BL12" s="271"/>
      <c r="BM12" s="175"/>
      <c r="BN12" s="271"/>
      <c r="BO12" s="175"/>
      <c r="BP12" s="175">
        <f t="shared" si="0"/>
        <v>1</v>
      </c>
      <c r="BQ12" s="271">
        <f t="shared" si="1"/>
        <v>1</v>
      </c>
      <c r="BR12" s="175">
        <f t="shared" si="2"/>
        <v>0</v>
      </c>
      <c r="BS12" s="271">
        <f t="shared" si="3"/>
        <v>0</v>
      </c>
    </row>
    <row r="13" spans="1:71" ht="70">
      <c r="A13" s="179" t="s">
        <v>245</v>
      </c>
      <c r="B13" s="179" t="s">
        <v>249</v>
      </c>
      <c r="C13" s="175" t="s">
        <v>479</v>
      </c>
      <c r="D13" s="267" t="s">
        <v>480</v>
      </c>
      <c r="E13" s="176" t="s">
        <v>481</v>
      </c>
      <c r="F13" s="177" t="s">
        <v>453</v>
      </c>
      <c r="G13" s="178">
        <v>46022</v>
      </c>
      <c r="H13" s="175"/>
      <c r="I13" s="423"/>
      <c r="J13" s="175"/>
      <c r="K13" s="423"/>
      <c r="L13" s="175"/>
      <c r="M13" s="175"/>
      <c r="N13" s="271"/>
      <c r="O13" s="175"/>
      <c r="P13" s="271"/>
      <c r="Q13" s="175"/>
      <c r="R13" s="175"/>
      <c r="S13" s="271"/>
      <c r="T13" s="175"/>
      <c r="U13" s="271"/>
      <c r="V13" s="175"/>
      <c r="W13" s="175"/>
      <c r="X13" s="271"/>
      <c r="Y13" s="175"/>
      <c r="Z13" s="271"/>
      <c r="AA13" s="175"/>
      <c r="AB13" s="175"/>
      <c r="AC13" s="271"/>
      <c r="AD13" s="175"/>
      <c r="AE13" s="271"/>
      <c r="AF13" s="175"/>
      <c r="AG13" s="175">
        <v>1</v>
      </c>
      <c r="AH13" s="271">
        <v>0.5</v>
      </c>
      <c r="AI13" s="175"/>
      <c r="AJ13" s="271"/>
      <c r="AK13" s="175"/>
      <c r="AL13" s="175"/>
      <c r="AM13" s="271"/>
      <c r="AN13" s="175"/>
      <c r="AO13" s="271"/>
      <c r="AP13" s="175"/>
      <c r="AQ13" s="175"/>
      <c r="AR13" s="271"/>
      <c r="AS13" s="175"/>
      <c r="AT13" s="271"/>
      <c r="AU13" s="175"/>
      <c r="AV13" s="175"/>
      <c r="AW13" s="271"/>
      <c r="AX13" s="175"/>
      <c r="AY13" s="271"/>
      <c r="AZ13" s="175"/>
      <c r="BA13" s="175"/>
      <c r="BB13" s="271"/>
      <c r="BC13" s="175"/>
      <c r="BD13" s="271"/>
      <c r="BE13" s="175"/>
      <c r="BF13" s="175"/>
      <c r="BG13" s="271"/>
      <c r="BH13" s="175"/>
      <c r="BI13" s="271"/>
      <c r="BJ13" s="175"/>
      <c r="BK13" s="175">
        <v>1</v>
      </c>
      <c r="BL13" s="271">
        <v>0.5</v>
      </c>
      <c r="BM13" s="175"/>
      <c r="BN13" s="271"/>
      <c r="BO13" s="175"/>
      <c r="BP13" s="175">
        <f t="shared" si="0"/>
        <v>2</v>
      </c>
      <c r="BQ13" s="271">
        <f t="shared" si="1"/>
        <v>1</v>
      </c>
      <c r="BR13" s="175">
        <f t="shared" si="2"/>
        <v>0</v>
      </c>
      <c r="BS13" s="271">
        <f t="shared" si="3"/>
        <v>0</v>
      </c>
    </row>
    <row r="14" spans="1:71" ht="56">
      <c r="A14" s="179" t="s">
        <v>245</v>
      </c>
      <c r="B14" s="179" t="s">
        <v>249</v>
      </c>
      <c r="C14" s="175" t="s">
        <v>482</v>
      </c>
      <c r="D14" s="267" t="s">
        <v>483</v>
      </c>
      <c r="E14" s="176" t="s">
        <v>484</v>
      </c>
      <c r="F14" s="177" t="s">
        <v>78</v>
      </c>
      <c r="G14" s="178">
        <v>46022</v>
      </c>
      <c r="H14" s="175"/>
      <c r="I14" s="423"/>
      <c r="J14" s="175"/>
      <c r="K14" s="423"/>
      <c r="L14" s="175"/>
      <c r="M14" s="175"/>
      <c r="N14" s="271"/>
      <c r="O14" s="175"/>
      <c r="P14" s="271"/>
      <c r="Q14" s="175"/>
      <c r="R14" s="175"/>
      <c r="S14" s="271"/>
      <c r="T14" s="175"/>
      <c r="U14" s="271"/>
      <c r="V14" s="175"/>
      <c r="W14" s="175"/>
      <c r="X14" s="271"/>
      <c r="Y14" s="175"/>
      <c r="Z14" s="271"/>
      <c r="AA14" s="175"/>
      <c r="AB14" s="175"/>
      <c r="AC14" s="271"/>
      <c r="AD14" s="175"/>
      <c r="AE14" s="271"/>
      <c r="AF14" s="175"/>
      <c r="AG14" s="175">
        <v>1</v>
      </c>
      <c r="AH14" s="271">
        <v>0.5</v>
      </c>
      <c r="AI14" s="175"/>
      <c r="AJ14" s="271"/>
      <c r="AK14" s="175"/>
      <c r="AL14" s="175"/>
      <c r="AM14" s="271"/>
      <c r="AN14" s="175"/>
      <c r="AO14" s="271"/>
      <c r="AP14" s="175"/>
      <c r="AQ14" s="175"/>
      <c r="AR14" s="271"/>
      <c r="AS14" s="175"/>
      <c r="AT14" s="271"/>
      <c r="AU14" s="175"/>
      <c r="AV14" s="175"/>
      <c r="AW14" s="271"/>
      <c r="AX14" s="175"/>
      <c r="AY14" s="271"/>
      <c r="AZ14" s="175"/>
      <c r="BA14" s="175"/>
      <c r="BB14" s="271"/>
      <c r="BC14" s="175"/>
      <c r="BD14" s="271"/>
      <c r="BE14" s="175"/>
      <c r="BF14" s="175"/>
      <c r="BG14" s="271"/>
      <c r="BH14" s="175"/>
      <c r="BI14" s="271"/>
      <c r="BJ14" s="175"/>
      <c r="BK14" s="175">
        <v>1</v>
      </c>
      <c r="BL14" s="271">
        <v>0.5</v>
      </c>
      <c r="BM14" s="175"/>
      <c r="BN14" s="271"/>
      <c r="BO14" s="175"/>
      <c r="BP14" s="175">
        <f t="shared" si="0"/>
        <v>2</v>
      </c>
      <c r="BQ14" s="271">
        <f t="shared" si="1"/>
        <v>1</v>
      </c>
      <c r="BR14" s="175">
        <f t="shared" si="2"/>
        <v>0</v>
      </c>
      <c r="BS14" s="271">
        <f t="shared" si="3"/>
        <v>0</v>
      </c>
    </row>
    <row r="15" spans="1:71" ht="42">
      <c r="A15" s="179" t="s">
        <v>245</v>
      </c>
      <c r="B15" s="179" t="s">
        <v>250</v>
      </c>
      <c r="C15" s="175" t="s">
        <v>485</v>
      </c>
      <c r="D15" s="267" t="s">
        <v>486</v>
      </c>
      <c r="E15" s="176" t="s">
        <v>487</v>
      </c>
      <c r="F15" s="177" t="s">
        <v>78</v>
      </c>
      <c r="G15" s="178">
        <v>46022</v>
      </c>
      <c r="H15" s="175"/>
      <c r="I15" s="423"/>
      <c r="J15" s="175"/>
      <c r="K15" s="423"/>
      <c r="L15" s="175"/>
      <c r="M15" s="175"/>
      <c r="N15" s="271"/>
      <c r="O15" s="175"/>
      <c r="P15" s="271"/>
      <c r="Q15" s="175"/>
      <c r="R15" s="175">
        <v>1</v>
      </c>
      <c r="S15" s="271">
        <v>0.25</v>
      </c>
      <c r="T15" s="175"/>
      <c r="U15" s="271"/>
      <c r="V15" s="175"/>
      <c r="W15" s="175"/>
      <c r="X15" s="271"/>
      <c r="Y15" s="175"/>
      <c r="Z15" s="271"/>
      <c r="AA15" s="175"/>
      <c r="AB15" s="175"/>
      <c r="AC15" s="271"/>
      <c r="AD15" s="175"/>
      <c r="AE15" s="271"/>
      <c r="AF15" s="175"/>
      <c r="AG15" s="175">
        <v>1</v>
      </c>
      <c r="AH15" s="271">
        <v>0.25</v>
      </c>
      <c r="AI15" s="175"/>
      <c r="AJ15" s="271"/>
      <c r="AK15" s="175"/>
      <c r="AL15" s="175"/>
      <c r="AM15" s="271"/>
      <c r="AN15" s="175"/>
      <c r="AO15" s="271"/>
      <c r="AP15" s="175"/>
      <c r="AQ15" s="175"/>
      <c r="AR15" s="271"/>
      <c r="AS15" s="175"/>
      <c r="AT15" s="271"/>
      <c r="AU15" s="175"/>
      <c r="AV15" s="175">
        <v>1</v>
      </c>
      <c r="AW15" s="271">
        <v>0.25</v>
      </c>
      <c r="AX15" s="175"/>
      <c r="AY15" s="271"/>
      <c r="AZ15" s="175"/>
      <c r="BA15" s="175"/>
      <c r="BB15" s="271"/>
      <c r="BC15" s="175"/>
      <c r="BD15" s="271"/>
      <c r="BE15" s="175"/>
      <c r="BF15" s="175"/>
      <c r="BG15" s="271"/>
      <c r="BH15" s="175"/>
      <c r="BI15" s="271"/>
      <c r="BJ15" s="175"/>
      <c r="BK15" s="175">
        <v>1</v>
      </c>
      <c r="BL15" s="271">
        <v>0.25</v>
      </c>
      <c r="BM15" s="175"/>
      <c r="BN15" s="271"/>
      <c r="BO15" s="175"/>
      <c r="BP15" s="175">
        <f t="shared" si="0"/>
        <v>4</v>
      </c>
      <c r="BQ15" s="271">
        <f t="shared" si="1"/>
        <v>1</v>
      </c>
      <c r="BR15" s="175">
        <f t="shared" si="2"/>
        <v>0</v>
      </c>
      <c r="BS15" s="271">
        <f t="shared" si="3"/>
        <v>0</v>
      </c>
    </row>
    <row r="16" spans="1:71" ht="56">
      <c r="A16" s="179" t="s">
        <v>245</v>
      </c>
      <c r="B16" s="179" t="s">
        <v>250</v>
      </c>
      <c r="C16" s="175" t="s">
        <v>488</v>
      </c>
      <c r="D16" s="267" t="s">
        <v>489</v>
      </c>
      <c r="E16" s="176" t="s">
        <v>490</v>
      </c>
      <c r="F16" s="177" t="s">
        <v>460</v>
      </c>
      <c r="G16" s="178">
        <v>46017</v>
      </c>
      <c r="H16" s="175"/>
      <c r="I16" s="423"/>
      <c r="J16" s="175"/>
      <c r="K16" s="423"/>
      <c r="L16" s="175"/>
      <c r="M16" s="175"/>
      <c r="N16" s="271"/>
      <c r="O16" s="175"/>
      <c r="P16" s="271"/>
      <c r="Q16" s="175"/>
      <c r="R16" s="175">
        <v>1</v>
      </c>
      <c r="S16" s="271">
        <v>0.25</v>
      </c>
      <c r="T16" s="175"/>
      <c r="U16" s="271"/>
      <c r="V16" s="175"/>
      <c r="W16" s="175"/>
      <c r="X16" s="271"/>
      <c r="Y16" s="175"/>
      <c r="Z16" s="271"/>
      <c r="AA16" s="175"/>
      <c r="AB16" s="175"/>
      <c r="AC16" s="271"/>
      <c r="AD16" s="175"/>
      <c r="AE16" s="271"/>
      <c r="AF16" s="175"/>
      <c r="AG16" s="175">
        <v>1</v>
      </c>
      <c r="AH16" s="271">
        <v>0.25</v>
      </c>
      <c r="AI16" s="175"/>
      <c r="AJ16" s="271"/>
      <c r="AK16" s="175"/>
      <c r="AL16" s="175"/>
      <c r="AM16" s="271"/>
      <c r="AN16" s="175"/>
      <c r="AO16" s="271"/>
      <c r="AP16" s="175"/>
      <c r="AQ16" s="175"/>
      <c r="AR16" s="271"/>
      <c r="AS16" s="175"/>
      <c r="AT16" s="271"/>
      <c r="AU16" s="175"/>
      <c r="AV16" s="175">
        <v>1</v>
      </c>
      <c r="AW16" s="271">
        <v>0.25</v>
      </c>
      <c r="AX16" s="175"/>
      <c r="AY16" s="271"/>
      <c r="AZ16" s="175"/>
      <c r="BA16" s="175"/>
      <c r="BB16" s="271"/>
      <c r="BC16" s="175"/>
      <c r="BD16" s="271"/>
      <c r="BE16" s="175"/>
      <c r="BF16" s="175"/>
      <c r="BG16" s="271"/>
      <c r="BH16" s="175"/>
      <c r="BI16" s="271"/>
      <c r="BJ16" s="175"/>
      <c r="BK16" s="175">
        <v>1</v>
      </c>
      <c r="BL16" s="271">
        <v>0.25</v>
      </c>
      <c r="BM16" s="175"/>
      <c r="BN16" s="271"/>
      <c r="BO16" s="175"/>
      <c r="BP16" s="175">
        <f t="shared" si="0"/>
        <v>4</v>
      </c>
      <c r="BQ16" s="271">
        <f t="shared" si="1"/>
        <v>1</v>
      </c>
      <c r="BR16" s="175">
        <f t="shared" si="2"/>
        <v>0</v>
      </c>
      <c r="BS16" s="271">
        <f t="shared" si="3"/>
        <v>0</v>
      </c>
    </row>
    <row r="17" spans="1:71" ht="42">
      <c r="A17" s="179" t="s">
        <v>245</v>
      </c>
      <c r="B17" s="179" t="s">
        <v>250</v>
      </c>
      <c r="C17" s="175" t="s">
        <v>491</v>
      </c>
      <c r="D17" s="267" t="s">
        <v>492</v>
      </c>
      <c r="E17" s="176" t="s">
        <v>493</v>
      </c>
      <c r="F17" s="177" t="s">
        <v>494</v>
      </c>
      <c r="G17" s="178">
        <v>46022</v>
      </c>
      <c r="H17" s="175"/>
      <c r="I17" s="423"/>
      <c r="J17" s="175"/>
      <c r="K17" s="423"/>
      <c r="L17" s="175"/>
      <c r="M17" s="175"/>
      <c r="N17" s="271"/>
      <c r="O17" s="175"/>
      <c r="P17" s="271"/>
      <c r="Q17" s="175"/>
      <c r="R17" s="175"/>
      <c r="S17" s="271"/>
      <c r="T17" s="175"/>
      <c r="U17" s="271"/>
      <c r="V17" s="175"/>
      <c r="W17" s="175"/>
      <c r="X17" s="271"/>
      <c r="Y17" s="175"/>
      <c r="Z17" s="271"/>
      <c r="AA17" s="175"/>
      <c r="AB17" s="175"/>
      <c r="AC17" s="271"/>
      <c r="AD17" s="175"/>
      <c r="AE17" s="271"/>
      <c r="AF17" s="175"/>
      <c r="AG17" s="175">
        <v>1</v>
      </c>
      <c r="AH17" s="271">
        <v>0.5</v>
      </c>
      <c r="AI17" s="175"/>
      <c r="AJ17" s="271"/>
      <c r="AK17" s="175"/>
      <c r="AL17" s="175"/>
      <c r="AM17" s="271"/>
      <c r="AN17" s="175"/>
      <c r="AO17" s="271"/>
      <c r="AP17" s="175"/>
      <c r="AQ17" s="175"/>
      <c r="AR17" s="271"/>
      <c r="AS17" s="175"/>
      <c r="AT17" s="271"/>
      <c r="AU17" s="175"/>
      <c r="AV17" s="175"/>
      <c r="AW17" s="271"/>
      <c r="AX17" s="175"/>
      <c r="AY17" s="271"/>
      <c r="AZ17" s="175"/>
      <c r="BA17" s="175"/>
      <c r="BB17" s="271"/>
      <c r="BC17" s="175"/>
      <c r="BD17" s="271"/>
      <c r="BE17" s="175"/>
      <c r="BF17" s="175"/>
      <c r="BG17" s="271"/>
      <c r="BH17" s="175"/>
      <c r="BI17" s="271"/>
      <c r="BJ17" s="175"/>
      <c r="BK17" s="175">
        <v>1</v>
      </c>
      <c r="BL17" s="271">
        <v>0.5</v>
      </c>
      <c r="BM17" s="175"/>
      <c r="BN17" s="271"/>
      <c r="BO17" s="175"/>
      <c r="BP17" s="175">
        <f t="shared" si="0"/>
        <v>2</v>
      </c>
      <c r="BQ17" s="271">
        <f t="shared" si="1"/>
        <v>1</v>
      </c>
      <c r="BR17" s="175">
        <f t="shared" si="2"/>
        <v>0</v>
      </c>
      <c r="BS17" s="271">
        <f t="shared" si="3"/>
        <v>0</v>
      </c>
    </row>
    <row r="18" spans="1:71" ht="51.75" customHeight="1">
      <c r="A18" s="181" t="s">
        <v>245</v>
      </c>
      <c r="B18" s="181" t="s">
        <v>250</v>
      </c>
      <c r="C18" s="269" t="s">
        <v>495</v>
      </c>
      <c r="D18" s="182" t="s">
        <v>496</v>
      </c>
      <c r="E18" s="182" t="s">
        <v>497</v>
      </c>
      <c r="F18" s="183" t="s">
        <v>460</v>
      </c>
      <c r="G18" s="184">
        <v>46017</v>
      </c>
      <c r="H18" s="269"/>
      <c r="I18" s="424"/>
      <c r="J18" s="269"/>
      <c r="K18" s="424"/>
      <c r="L18" s="269"/>
      <c r="M18" s="269"/>
      <c r="N18" s="425"/>
      <c r="O18" s="269"/>
      <c r="P18" s="425"/>
      <c r="Q18" s="269"/>
      <c r="R18" s="269">
        <v>1</v>
      </c>
      <c r="S18" s="425">
        <v>0.25</v>
      </c>
      <c r="T18" s="269"/>
      <c r="U18" s="425"/>
      <c r="V18" s="269"/>
      <c r="W18" s="269"/>
      <c r="X18" s="425"/>
      <c r="Y18" s="269"/>
      <c r="Z18" s="425"/>
      <c r="AA18" s="269"/>
      <c r="AB18" s="269"/>
      <c r="AC18" s="425"/>
      <c r="AD18" s="269"/>
      <c r="AE18" s="425"/>
      <c r="AF18" s="269"/>
      <c r="AG18" s="269">
        <v>1</v>
      </c>
      <c r="AH18" s="425">
        <v>0.25</v>
      </c>
      <c r="AI18" s="269"/>
      <c r="AJ18" s="425"/>
      <c r="AK18" s="269"/>
      <c r="AL18" s="269"/>
      <c r="AM18" s="425"/>
      <c r="AN18" s="269"/>
      <c r="AO18" s="425"/>
      <c r="AP18" s="269"/>
      <c r="AQ18" s="269"/>
      <c r="AR18" s="425"/>
      <c r="AS18" s="269"/>
      <c r="AT18" s="425"/>
      <c r="AU18" s="269"/>
      <c r="AV18" s="269">
        <v>1</v>
      </c>
      <c r="AW18" s="425">
        <v>0.25</v>
      </c>
      <c r="AX18" s="269"/>
      <c r="AY18" s="425"/>
      <c r="AZ18" s="269"/>
      <c r="BA18" s="269"/>
      <c r="BB18" s="425"/>
      <c r="BC18" s="269"/>
      <c r="BD18" s="425"/>
      <c r="BE18" s="269"/>
      <c r="BF18" s="269"/>
      <c r="BG18" s="425"/>
      <c r="BH18" s="269"/>
      <c r="BI18" s="425"/>
      <c r="BJ18" s="269"/>
      <c r="BK18" s="269">
        <v>1</v>
      </c>
      <c r="BL18" s="425">
        <v>0.25</v>
      </c>
      <c r="BM18" s="269"/>
      <c r="BN18" s="425"/>
      <c r="BO18" s="269"/>
      <c r="BP18" s="269">
        <f t="shared" si="0"/>
        <v>4</v>
      </c>
      <c r="BQ18" s="425">
        <f t="shared" si="1"/>
        <v>1</v>
      </c>
      <c r="BR18" s="269">
        <f t="shared" si="2"/>
        <v>0</v>
      </c>
      <c r="BS18" s="425">
        <f t="shared" si="3"/>
        <v>0</v>
      </c>
    </row>
    <row r="19" spans="1:71" ht="56.25" customHeight="1">
      <c r="A19" s="260" t="s">
        <v>251</v>
      </c>
      <c r="B19" s="260" t="s">
        <v>252</v>
      </c>
      <c r="C19" s="261" t="s">
        <v>450</v>
      </c>
      <c r="D19" s="262" t="s">
        <v>498</v>
      </c>
      <c r="E19" s="262" t="s">
        <v>499</v>
      </c>
      <c r="F19" s="263" t="s">
        <v>72</v>
      </c>
      <c r="G19" s="264">
        <v>45989</v>
      </c>
      <c r="H19" s="261"/>
      <c r="I19" s="414"/>
      <c r="J19" s="261"/>
      <c r="K19" s="414"/>
      <c r="L19" s="261"/>
      <c r="M19" s="261"/>
      <c r="N19" s="415"/>
      <c r="O19" s="261"/>
      <c r="P19" s="415"/>
      <c r="Q19" s="261"/>
      <c r="R19" s="261">
        <v>2</v>
      </c>
      <c r="S19" s="415">
        <v>0.18</v>
      </c>
      <c r="T19" s="261"/>
      <c r="U19" s="415"/>
      <c r="V19" s="261"/>
      <c r="W19" s="261"/>
      <c r="X19" s="415"/>
      <c r="Y19" s="261"/>
      <c r="Z19" s="415"/>
      <c r="AA19" s="261"/>
      <c r="AB19" s="261">
        <v>1</v>
      </c>
      <c r="AC19" s="415">
        <v>0.32</v>
      </c>
      <c r="AD19" s="261"/>
      <c r="AE19" s="415"/>
      <c r="AF19" s="261"/>
      <c r="AG19" s="261">
        <v>1</v>
      </c>
      <c r="AH19" s="415">
        <v>0.18</v>
      </c>
      <c r="AI19" s="261"/>
      <c r="AJ19" s="415"/>
      <c r="AK19" s="261"/>
      <c r="AL19" s="261"/>
      <c r="AM19" s="415"/>
      <c r="AN19" s="261"/>
      <c r="AO19" s="415"/>
      <c r="AP19" s="261"/>
      <c r="AQ19" s="261"/>
      <c r="AR19" s="415"/>
      <c r="AS19" s="261"/>
      <c r="AT19" s="415"/>
      <c r="AU19" s="261"/>
      <c r="AV19" s="261">
        <v>1</v>
      </c>
      <c r="AW19" s="415">
        <v>0.16</v>
      </c>
      <c r="AX19" s="261"/>
      <c r="AY19" s="415"/>
      <c r="AZ19" s="261"/>
      <c r="BA19" s="261"/>
      <c r="BB19" s="415"/>
      <c r="BC19" s="261"/>
      <c r="BD19" s="415"/>
      <c r="BE19" s="261"/>
      <c r="BF19" s="261">
        <v>1</v>
      </c>
      <c r="BG19" s="415">
        <v>0.16</v>
      </c>
      <c r="BH19" s="261"/>
      <c r="BI19" s="415"/>
      <c r="BJ19" s="261"/>
      <c r="BK19" s="261"/>
      <c r="BL19" s="415"/>
      <c r="BM19" s="261"/>
      <c r="BN19" s="415"/>
      <c r="BO19" s="261"/>
      <c r="BP19" s="261">
        <f t="shared" si="0"/>
        <v>6</v>
      </c>
      <c r="BQ19" s="415">
        <f t="shared" si="1"/>
        <v>1</v>
      </c>
      <c r="BR19" s="261">
        <f t="shared" si="2"/>
        <v>0</v>
      </c>
      <c r="BS19" s="415">
        <f t="shared" si="3"/>
        <v>0</v>
      </c>
    </row>
    <row r="20" spans="1:71" ht="28.5" customHeight="1">
      <c r="A20" s="179" t="s">
        <v>251</v>
      </c>
      <c r="B20" s="179" t="s">
        <v>253</v>
      </c>
      <c r="C20" s="175" t="s">
        <v>461</v>
      </c>
      <c r="D20" s="176" t="s">
        <v>500</v>
      </c>
      <c r="E20" s="176" t="s">
        <v>501</v>
      </c>
      <c r="F20" s="177" t="s">
        <v>72</v>
      </c>
      <c r="G20" s="178">
        <v>46022</v>
      </c>
      <c r="H20" s="175"/>
      <c r="I20" s="423"/>
      <c r="J20" s="175"/>
      <c r="K20" s="423"/>
      <c r="L20" s="175"/>
      <c r="M20" s="175"/>
      <c r="N20" s="271"/>
      <c r="O20" s="175"/>
      <c r="P20" s="271"/>
      <c r="Q20" s="175"/>
      <c r="R20" s="175"/>
      <c r="S20" s="271"/>
      <c r="T20" s="175"/>
      <c r="U20" s="271"/>
      <c r="V20" s="175"/>
      <c r="W20" s="175">
        <v>2</v>
      </c>
      <c r="X20" s="271">
        <v>0.18</v>
      </c>
      <c r="Y20" s="175"/>
      <c r="Z20" s="271"/>
      <c r="AA20" s="175"/>
      <c r="AB20" s="175"/>
      <c r="AC20" s="271"/>
      <c r="AD20" s="175"/>
      <c r="AE20" s="271"/>
      <c r="AF20" s="175"/>
      <c r="AG20" s="175">
        <v>1</v>
      </c>
      <c r="AH20" s="271">
        <v>0.32</v>
      </c>
      <c r="AI20" s="175"/>
      <c r="AJ20" s="271"/>
      <c r="AK20" s="175"/>
      <c r="AL20" s="175">
        <v>1</v>
      </c>
      <c r="AM20" s="271">
        <v>0.18</v>
      </c>
      <c r="AN20" s="175"/>
      <c r="AO20" s="271"/>
      <c r="AP20" s="175"/>
      <c r="AQ20" s="175"/>
      <c r="AR20" s="271"/>
      <c r="AS20" s="175"/>
      <c r="AT20" s="271"/>
      <c r="AU20" s="175"/>
      <c r="AV20" s="175"/>
      <c r="AW20" s="271"/>
      <c r="AX20" s="175"/>
      <c r="AY20" s="271"/>
      <c r="AZ20" s="175"/>
      <c r="BA20" s="175">
        <v>1</v>
      </c>
      <c r="BB20" s="271">
        <v>0.16</v>
      </c>
      <c r="BC20" s="175"/>
      <c r="BD20" s="271"/>
      <c r="BE20" s="175"/>
      <c r="BF20" s="175"/>
      <c r="BG20" s="271"/>
      <c r="BH20" s="175"/>
      <c r="BI20" s="271"/>
      <c r="BJ20" s="175"/>
      <c r="BK20" s="175">
        <v>1</v>
      </c>
      <c r="BL20" s="271">
        <v>0.16</v>
      </c>
      <c r="BM20" s="175"/>
      <c r="BN20" s="271"/>
      <c r="BO20" s="175"/>
      <c r="BP20" s="175">
        <f t="shared" si="0"/>
        <v>6</v>
      </c>
      <c r="BQ20" s="271">
        <f t="shared" si="1"/>
        <v>1</v>
      </c>
      <c r="BR20" s="175">
        <f t="shared" si="2"/>
        <v>0</v>
      </c>
      <c r="BS20" s="271">
        <f t="shared" si="3"/>
        <v>0</v>
      </c>
    </row>
    <row r="21" spans="1:71" ht="70">
      <c r="A21" s="179" t="s">
        <v>251</v>
      </c>
      <c r="B21" s="179" t="s">
        <v>254</v>
      </c>
      <c r="C21" s="175" t="s">
        <v>474</v>
      </c>
      <c r="D21" s="176" t="s">
        <v>502</v>
      </c>
      <c r="E21" s="176" t="s">
        <v>503</v>
      </c>
      <c r="F21" s="177" t="s">
        <v>72</v>
      </c>
      <c r="G21" s="178">
        <v>45716</v>
      </c>
      <c r="H21" s="175"/>
      <c r="I21" s="423"/>
      <c r="J21" s="175"/>
      <c r="K21" s="423"/>
      <c r="L21" s="175"/>
      <c r="M21" s="175">
        <v>1</v>
      </c>
      <c r="N21" s="271">
        <v>1</v>
      </c>
      <c r="O21" s="175"/>
      <c r="P21" s="271"/>
      <c r="Q21" s="175"/>
      <c r="R21" s="175"/>
      <c r="S21" s="271"/>
      <c r="T21" s="175"/>
      <c r="U21" s="271"/>
      <c r="V21" s="175"/>
      <c r="W21" s="175"/>
      <c r="X21" s="271"/>
      <c r="Y21" s="175"/>
      <c r="Z21" s="271"/>
      <c r="AA21" s="175"/>
      <c r="AB21" s="175"/>
      <c r="AC21" s="271"/>
      <c r="AD21" s="175"/>
      <c r="AE21" s="271"/>
      <c r="AF21" s="175"/>
      <c r="AG21" s="175"/>
      <c r="AH21" s="271"/>
      <c r="AI21" s="175"/>
      <c r="AJ21" s="271"/>
      <c r="AK21" s="175"/>
      <c r="AL21" s="175"/>
      <c r="AM21" s="271"/>
      <c r="AN21" s="175"/>
      <c r="AO21" s="271"/>
      <c r="AP21" s="175"/>
      <c r="AQ21" s="175"/>
      <c r="AR21" s="271"/>
      <c r="AS21" s="175"/>
      <c r="AT21" s="271"/>
      <c r="AU21" s="175"/>
      <c r="AV21" s="175"/>
      <c r="AW21" s="271"/>
      <c r="AX21" s="175"/>
      <c r="AY21" s="271"/>
      <c r="AZ21" s="175"/>
      <c r="BA21" s="175"/>
      <c r="BB21" s="271"/>
      <c r="BC21" s="175"/>
      <c r="BD21" s="271"/>
      <c r="BE21" s="175"/>
      <c r="BF21" s="175"/>
      <c r="BG21" s="271"/>
      <c r="BH21" s="175"/>
      <c r="BI21" s="271"/>
      <c r="BJ21" s="175"/>
      <c r="BK21" s="175"/>
      <c r="BL21" s="271"/>
      <c r="BM21" s="175"/>
      <c r="BN21" s="271"/>
      <c r="BO21" s="175"/>
      <c r="BP21" s="175">
        <f t="shared" si="0"/>
        <v>1</v>
      </c>
      <c r="BQ21" s="271">
        <f t="shared" si="1"/>
        <v>1</v>
      </c>
      <c r="BR21" s="175">
        <f t="shared" si="2"/>
        <v>0</v>
      </c>
      <c r="BS21" s="271">
        <f t="shared" si="3"/>
        <v>0</v>
      </c>
    </row>
    <row r="22" spans="1:71" ht="42">
      <c r="A22" s="179" t="s">
        <v>251</v>
      </c>
      <c r="B22" s="179" t="s">
        <v>254</v>
      </c>
      <c r="C22" s="175" t="s">
        <v>477</v>
      </c>
      <c r="D22" s="176" t="s">
        <v>504</v>
      </c>
      <c r="E22" s="176" t="s">
        <v>505</v>
      </c>
      <c r="F22" s="177" t="s">
        <v>78</v>
      </c>
      <c r="G22" s="178">
        <v>46022</v>
      </c>
      <c r="H22" s="175"/>
      <c r="I22" s="423"/>
      <c r="J22" s="175"/>
      <c r="K22" s="423"/>
      <c r="L22" s="175"/>
      <c r="M22" s="175"/>
      <c r="N22" s="271"/>
      <c r="O22" s="175"/>
      <c r="P22" s="271"/>
      <c r="Q22" s="175"/>
      <c r="R22" s="175"/>
      <c r="S22" s="271"/>
      <c r="T22" s="175"/>
      <c r="U22" s="271"/>
      <c r="V22" s="175"/>
      <c r="W22" s="175"/>
      <c r="X22" s="271"/>
      <c r="Y22" s="175"/>
      <c r="Z22" s="271"/>
      <c r="AA22" s="175"/>
      <c r="AB22" s="175"/>
      <c r="AC22" s="271"/>
      <c r="AD22" s="175"/>
      <c r="AE22" s="271"/>
      <c r="AF22" s="175"/>
      <c r="AG22" s="175">
        <v>1</v>
      </c>
      <c r="AH22" s="271">
        <v>0.5</v>
      </c>
      <c r="AI22" s="175"/>
      <c r="AJ22" s="271"/>
      <c r="AK22" s="175"/>
      <c r="AL22" s="175"/>
      <c r="AM22" s="271"/>
      <c r="AN22" s="175"/>
      <c r="AO22" s="271"/>
      <c r="AP22" s="175"/>
      <c r="AQ22" s="175"/>
      <c r="AR22" s="271"/>
      <c r="AS22" s="175"/>
      <c r="AT22" s="271"/>
      <c r="AU22" s="175"/>
      <c r="AV22" s="175"/>
      <c r="AW22" s="271"/>
      <c r="AX22" s="175"/>
      <c r="AY22" s="271"/>
      <c r="AZ22" s="175"/>
      <c r="BA22" s="175"/>
      <c r="BB22" s="271"/>
      <c r="BC22" s="175"/>
      <c r="BD22" s="271"/>
      <c r="BE22" s="175"/>
      <c r="BF22" s="175"/>
      <c r="BG22" s="271"/>
      <c r="BH22" s="175"/>
      <c r="BI22" s="271"/>
      <c r="BJ22" s="175"/>
      <c r="BK22" s="175">
        <v>1</v>
      </c>
      <c r="BL22" s="271">
        <v>0.5</v>
      </c>
      <c r="BM22" s="175"/>
      <c r="BN22" s="271"/>
      <c r="BO22" s="175"/>
      <c r="BP22" s="175">
        <f t="shared" si="0"/>
        <v>2</v>
      </c>
      <c r="BQ22" s="271">
        <f t="shared" si="1"/>
        <v>1</v>
      </c>
      <c r="BR22" s="175">
        <f t="shared" si="2"/>
        <v>0</v>
      </c>
      <c r="BS22" s="271">
        <f t="shared" si="3"/>
        <v>0</v>
      </c>
    </row>
    <row r="23" spans="1:71" ht="42">
      <c r="A23" s="179" t="s">
        <v>251</v>
      </c>
      <c r="B23" s="179" t="s">
        <v>255</v>
      </c>
      <c r="C23" s="175" t="s">
        <v>479</v>
      </c>
      <c r="D23" s="179" t="s">
        <v>506</v>
      </c>
      <c r="E23" s="179" t="s">
        <v>507</v>
      </c>
      <c r="F23" s="177" t="s">
        <v>72</v>
      </c>
      <c r="G23" s="178">
        <v>46022</v>
      </c>
      <c r="H23" s="175"/>
      <c r="I23" s="423"/>
      <c r="J23" s="175"/>
      <c r="K23" s="423"/>
      <c r="L23" s="175"/>
      <c r="M23" s="175"/>
      <c r="N23" s="271"/>
      <c r="O23" s="175"/>
      <c r="P23" s="271"/>
      <c r="Q23" s="175"/>
      <c r="R23" s="175"/>
      <c r="S23" s="271"/>
      <c r="T23" s="175"/>
      <c r="U23" s="271"/>
      <c r="V23" s="175"/>
      <c r="W23" s="175"/>
      <c r="X23" s="271"/>
      <c r="Y23" s="175"/>
      <c r="Z23" s="271"/>
      <c r="AA23" s="175"/>
      <c r="AB23" s="175"/>
      <c r="AC23" s="271"/>
      <c r="AD23" s="175"/>
      <c r="AE23" s="271"/>
      <c r="AF23" s="175"/>
      <c r="AG23" s="175"/>
      <c r="AH23" s="271"/>
      <c r="AI23" s="175"/>
      <c r="AJ23" s="271"/>
      <c r="AK23" s="175"/>
      <c r="AL23" s="175"/>
      <c r="AM23" s="271"/>
      <c r="AN23" s="175"/>
      <c r="AO23" s="271"/>
      <c r="AP23" s="175"/>
      <c r="AQ23" s="175"/>
      <c r="AR23" s="271"/>
      <c r="AS23" s="175"/>
      <c r="AT23" s="271"/>
      <c r="AU23" s="175"/>
      <c r="AV23" s="175"/>
      <c r="AW23" s="271"/>
      <c r="AX23" s="175"/>
      <c r="AY23" s="271"/>
      <c r="AZ23" s="175"/>
      <c r="BA23" s="175"/>
      <c r="BB23" s="271"/>
      <c r="BC23" s="175"/>
      <c r="BD23" s="271"/>
      <c r="BE23" s="175"/>
      <c r="BF23" s="175"/>
      <c r="BG23" s="271"/>
      <c r="BH23" s="175"/>
      <c r="BI23" s="271"/>
      <c r="BJ23" s="175"/>
      <c r="BK23" s="175">
        <v>1</v>
      </c>
      <c r="BL23" s="271">
        <v>1</v>
      </c>
      <c r="BM23" s="175"/>
      <c r="BN23" s="271"/>
      <c r="BO23" s="175"/>
      <c r="BP23" s="175">
        <f t="shared" si="0"/>
        <v>1</v>
      </c>
      <c r="BQ23" s="271">
        <f t="shared" si="1"/>
        <v>1</v>
      </c>
      <c r="BR23" s="175">
        <f t="shared" si="2"/>
        <v>0</v>
      </c>
      <c r="BS23" s="271">
        <f t="shared" si="3"/>
        <v>0</v>
      </c>
    </row>
    <row r="24" spans="1:71" ht="56">
      <c r="A24" s="179" t="s">
        <v>251</v>
      </c>
      <c r="B24" s="179" t="s">
        <v>255</v>
      </c>
      <c r="C24" s="175" t="s">
        <v>482</v>
      </c>
      <c r="D24" s="179" t="s">
        <v>508</v>
      </c>
      <c r="E24" s="179" t="s">
        <v>509</v>
      </c>
      <c r="F24" s="177" t="s">
        <v>72</v>
      </c>
      <c r="G24" s="178">
        <v>46022</v>
      </c>
      <c r="H24" s="175"/>
      <c r="I24" s="423"/>
      <c r="J24" s="175"/>
      <c r="K24" s="423"/>
      <c r="L24" s="175"/>
      <c r="M24" s="175"/>
      <c r="N24" s="271"/>
      <c r="O24" s="175"/>
      <c r="P24" s="271"/>
      <c r="Q24" s="175"/>
      <c r="R24" s="175"/>
      <c r="S24" s="271"/>
      <c r="T24" s="175"/>
      <c r="U24" s="271"/>
      <c r="V24" s="175"/>
      <c r="W24" s="175"/>
      <c r="X24" s="271"/>
      <c r="Y24" s="175"/>
      <c r="Z24" s="271"/>
      <c r="AA24" s="175"/>
      <c r="AB24" s="175"/>
      <c r="AC24" s="271"/>
      <c r="AD24" s="175"/>
      <c r="AE24" s="271"/>
      <c r="AF24" s="175"/>
      <c r="AG24" s="175"/>
      <c r="AH24" s="271"/>
      <c r="AI24" s="175"/>
      <c r="AJ24" s="271"/>
      <c r="AK24" s="175"/>
      <c r="AL24" s="175"/>
      <c r="AM24" s="271"/>
      <c r="AN24" s="175"/>
      <c r="AO24" s="271"/>
      <c r="AP24" s="175"/>
      <c r="AQ24" s="175"/>
      <c r="AR24" s="271"/>
      <c r="AS24" s="175"/>
      <c r="AT24" s="271"/>
      <c r="AU24" s="175"/>
      <c r="AV24" s="175"/>
      <c r="AW24" s="271"/>
      <c r="AX24" s="175"/>
      <c r="AY24" s="271"/>
      <c r="AZ24" s="175"/>
      <c r="BA24" s="175"/>
      <c r="BB24" s="271"/>
      <c r="BC24" s="175"/>
      <c r="BD24" s="271"/>
      <c r="BE24" s="175"/>
      <c r="BF24" s="175"/>
      <c r="BG24" s="271"/>
      <c r="BH24" s="175"/>
      <c r="BI24" s="271"/>
      <c r="BJ24" s="175"/>
      <c r="BK24" s="175">
        <v>1</v>
      </c>
      <c r="BL24" s="271">
        <v>1</v>
      </c>
      <c r="BM24" s="175"/>
      <c r="BN24" s="271"/>
      <c r="BO24" s="175"/>
      <c r="BP24" s="175">
        <f t="shared" si="0"/>
        <v>1</v>
      </c>
      <c r="BQ24" s="271">
        <f t="shared" si="1"/>
        <v>1</v>
      </c>
      <c r="BR24" s="175">
        <f t="shared" si="2"/>
        <v>0</v>
      </c>
      <c r="BS24" s="271">
        <f t="shared" si="3"/>
        <v>0</v>
      </c>
    </row>
    <row r="25" spans="1:71" ht="46.5" customHeight="1">
      <c r="A25" s="179" t="s">
        <v>251</v>
      </c>
      <c r="B25" s="179" t="s">
        <v>256</v>
      </c>
      <c r="C25" s="175" t="s">
        <v>485</v>
      </c>
      <c r="D25" s="176" t="s">
        <v>510</v>
      </c>
      <c r="E25" s="176" t="s">
        <v>511</v>
      </c>
      <c r="F25" s="177" t="s">
        <v>72</v>
      </c>
      <c r="G25" s="178">
        <v>45716</v>
      </c>
      <c r="H25" s="175"/>
      <c r="I25" s="423"/>
      <c r="J25" s="175"/>
      <c r="K25" s="423"/>
      <c r="L25" s="175"/>
      <c r="M25" s="175">
        <v>1</v>
      </c>
      <c r="N25" s="271">
        <v>1</v>
      </c>
      <c r="O25" s="175"/>
      <c r="P25" s="271"/>
      <c r="Q25" s="175"/>
      <c r="R25" s="175"/>
      <c r="S25" s="271"/>
      <c r="T25" s="175"/>
      <c r="U25" s="271"/>
      <c r="V25" s="175"/>
      <c r="W25" s="175"/>
      <c r="X25" s="271"/>
      <c r="Y25" s="175"/>
      <c r="Z25" s="271"/>
      <c r="AA25" s="175"/>
      <c r="AB25" s="175"/>
      <c r="AC25" s="271"/>
      <c r="AD25" s="175"/>
      <c r="AE25" s="271"/>
      <c r="AF25" s="175"/>
      <c r="AG25" s="175"/>
      <c r="AH25" s="271"/>
      <c r="AI25" s="175"/>
      <c r="AJ25" s="271"/>
      <c r="AK25" s="175"/>
      <c r="AL25" s="175"/>
      <c r="AM25" s="271"/>
      <c r="AN25" s="175"/>
      <c r="AO25" s="271"/>
      <c r="AP25" s="175"/>
      <c r="AQ25" s="175"/>
      <c r="AR25" s="271"/>
      <c r="AS25" s="175"/>
      <c r="AT25" s="271"/>
      <c r="AU25" s="175"/>
      <c r="AV25" s="175"/>
      <c r="AW25" s="271"/>
      <c r="AX25" s="175"/>
      <c r="AY25" s="271"/>
      <c r="AZ25" s="175"/>
      <c r="BA25" s="175"/>
      <c r="BB25" s="271"/>
      <c r="BC25" s="175"/>
      <c r="BD25" s="271"/>
      <c r="BE25" s="175"/>
      <c r="BF25" s="175"/>
      <c r="BG25" s="271"/>
      <c r="BH25" s="175"/>
      <c r="BI25" s="271"/>
      <c r="BJ25" s="175"/>
      <c r="BK25" s="175"/>
      <c r="BL25" s="271"/>
      <c r="BM25" s="175"/>
      <c r="BN25" s="271"/>
      <c r="BO25" s="175"/>
      <c r="BP25" s="175">
        <f t="shared" si="0"/>
        <v>1</v>
      </c>
      <c r="BQ25" s="271">
        <f t="shared" si="1"/>
        <v>1</v>
      </c>
      <c r="BR25" s="175">
        <f t="shared" si="2"/>
        <v>0</v>
      </c>
      <c r="BS25" s="271">
        <f t="shared" si="3"/>
        <v>0</v>
      </c>
    </row>
    <row r="26" spans="1:71" ht="42">
      <c r="A26" s="181" t="s">
        <v>251</v>
      </c>
      <c r="B26" s="181" t="s">
        <v>257</v>
      </c>
      <c r="C26" s="269" t="s">
        <v>512</v>
      </c>
      <c r="D26" s="182" t="s">
        <v>513</v>
      </c>
      <c r="E26" s="182" t="s">
        <v>514</v>
      </c>
      <c r="F26" s="183" t="s">
        <v>72</v>
      </c>
      <c r="G26" s="184">
        <v>46022</v>
      </c>
      <c r="H26" s="269"/>
      <c r="I26" s="424"/>
      <c r="J26" s="269"/>
      <c r="K26" s="424"/>
      <c r="L26" s="269"/>
      <c r="M26" s="269"/>
      <c r="N26" s="425"/>
      <c r="O26" s="269"/>
      <c r="P26" s="425"/>
      <c r="Q26" s="269"/>
      <c r="R26" s="269"/>
      <c r="S26" s="425"/>
      <c r="T26" s="269"/>
      <c r="U26" s="425"/>
      <c r="V26" s="269"/>
      <c r="W26" s="269"/>
      <c r="X26" s="425"/>
      <c r="Y26" s="269"/>
      <c r="Z26" s="425"/>
      <c r="AA26" s="269"/>
      <c r="AB26" s="269"/>
      <c r="AC26" s="425"/>
      <c r="AD26" s="269"/>
      <c r="AE26" s="425"/>
      <c r="AF26" s="269"/>
      <c r="AG26" s="269"/>
      <c r="AH26" s="425"/>
      <c r="AI26" s="269"/>
      <c r="AJ26" s="425"/>
      <c r="AK26" s="269"/>
      <c r="AL26" s="269"/>
      <c r="AM26" s="425"/>
      <c r="AN26" s="269"/>
      <c r="AO26" s="425"/>
      <c r="AP26" s="269"/>
      <c r="AQ26" s="269"/>
      <c r="AR26" s="425"/>
      <c r="AS26" s="269"/>
      <c r="AT26" s="425"/>
      <c r="AU26" s="269"/>
      <c r="AV26" s="269"/>
      <c r="AW26" s="425"/>
      <c r="AX26" s="269"/>
      <c r="AY26" s="425"/>
      <c r="AZ26" s="269"/>
      <c r="BA26" s="269"/>
      <c r="BB26" s="425"/>
      <c r="BC26" s="269"/>
      <c r="BD26" s="425"/>
      <c r="BE26" s="269"/>
      <c r="BF26" s="269"/>
      <c r="BG26" s="425"/>
      <c r="BH26" s="269"/>
      <c r="BI26" s="425"/>
      <c r="BJ26" s="269"/>
      <c r="BK26" s="269">
        <v>1</v>
      </c>
      <c r="BL26" s="425">
        <v>1</v>
      </c>
      <c r="BM26" s="269"/>
      <c r="BN26" s="425"/>
      <c r="BO26" s="269"/>
      <c r="BP26" s="269">
        <f t="shared" si="0"/>
        <v>1</v>
      </c>
      <c r="BQ26" s="425">
        <f t="shared" si="1"/>
        <v>1</v>
      </c>
      <c r="BR26" s="269">
        <f t="shared" si="2"/>
        <v>0</v>
      </c>
      <c r="BS26" s="425">
        <f t="shared" si="3"/>
        <v>0</v>
      </c>
    </row>
    <row r="27" spans="1:71" ht="42">
      <c r="A27" s="179" t="s">
        <v>258</v>
      </c>
      <c r="B27" s="260" t="s">
        <v>259</v>
      </c>
      <c r="C27" s="261" t="s">
        <v>454</v>
      </c>
      <c r="D27" s="262" t="s">
        <v>515</v>
      </c>
      <c r="E27" s="262" t="s">
        <v>516</v>
      </c>
      <c r="F27" s="263" t="s">
        <v>136</v>
      </c>
      <c r="G27" s="264">
        <v>46017</v>
      </c>
      <c r="H27" s="261"/>
      <c r="I27" s="414"/>
      <c r="J27" s="261"/>
      <c r="K27" s="414"/>
      <c r="L27" s="261"/>
      <c r="M27" s="261"/>
      <c r="N27" s="415"/>
      <c r="O27" s="261"/>
      <c r="P27" s="415"/>
      <c r="Q27" s="261"/>
      <c r="R27" s="261"/>
      <c r="S27" s="415"/>
      <c r="T27" s="261"/>
      <c r="U27" s="415"/>
      <c r="V27" s="261"/>
      <c r="W27" s="261"/>
      <c r="X27" s="415"/>
      <c r="Y27" s="261"/>
      <c r="Z27" s="415"/>
      <c r="AA27" s="261"/>
      <c r="AB27" s="261"/>
      <c r="AC27" s="415"/>
      <c r="AD27" s="261"/>
      <c r="AE27" s="415"/>
      <c r="AF27" s="261"/>
      <c r="AG27" s="261">
        <v>1</v>
      </c>
      <c r="AH27" s="415">
        <v>0.5</v>
      </c>
      <c r="AI27" s="261"/>
      <c r="AJ27" s="415"/>
      <c r="AK27" s="261"/>
      <c r="AL27" s="261"/>
      <c r="AM27" s="415"/>
      <c r="AN27" s="261"/>
      <c r="AO27" s="415"/>
      <c r="AP27" s="261"/>
      <c r="AQ27" s="261"/>
      <c r="AR27" s="415"/>
      <c r="AS27" s="261"/>
      <c r="AT27" s="415"/>
      <c r="AU27" s="261"/>
      <c r="AV27" s="261"/>
      <c r="AW27" s="415"/>
      <c r="AX27" s="261"/>
      <c r="AY27" s="415"/>
      <c r="AZ27" s="261"/>
      <c r="BA27" s="261"/>
      <c r="BB27" s="415"/>
      <c r="BC27" s="261"/>
      <c r="BD27" s="415"/>
      <c r="BE27" s="261"/>
      <c r="BF27" s="261"/>
      <c r="BG27" s="415"/>
      <c r="BH27" s="261"/>
      <c r="BI27" s="415"/>
      <c r="BJ27" s="261"/>
      <c r="BK27" s="261">
        <v>1</v>
      </c>
      <c r="BL27" s="415">
        <v>0.5</v>
      </c>
      <c r="BM27" s="261"/>
      <c r="BN27" s="415"/>
      <c r="BO27" s="261"/>
      <c r="BP27" s="261">
        <f t="shared" si="0"/>
        <v>2</v>
      </c>
      <c r="BQ27" s="415">
        <f t="shared" si="1"/>
        <v>1</v>
      </c>
      <c r="BR27" s="261">
        <f t="shared" si="2"/>
        <v>0</v>
      </c>
      <c r="BS27" s="415">
        <f t="shared" si="3"/>
        <v>0</v>
      </c>
    </row>
    <row r="28" spans="1:71" ht="56">
      <c r="A28" s="179" t="s">
        <v>258</v>
      </c>
      <c r="B28" s="179" t="s">
        <v>259</v>
      </c>
      <c r="C28" s="175" t="s">
        <v>457</v>
      </c>
      <c r="D28" s="176" t="s">
        <v>517</v>
      </c>
      <c r="E28" s="176" t="s">
        <v>518</v>
      </c>
      <c r="F28" s="177" t="s">
        <v>136</v>
      </c>
      <c r="G28" s="178">
        <v>46017</v>
      </c>
      <c r="H28" s="175"/>
      <c r="I28" s="423"/>
      <c r="J28" s="175"/>
      <c r="K28" s="423"/>
      <c r="L28" s="175"/>
      <c r="M28" s="175"/>
      <c r="N28" s="271"/>
      <c r="O28" s="175"/>
      <c r="P28" s="271"/>
      <c r="Q28" s="175"/>
      <c r="R28" s="175"/>
      <c r="S28" s="271"/>
      <c r="T28" s="175"/>
      <c r="U28" s="271"/>
      <c r="V28" s="175"/>
      <c r="W28" s="175"/>
      <c r="X28" s="271"/>
      <c r="Y28" s="175"/>
      <c r="Z28" s="271"/>
      <c r="AA28" s="175"/>
      <c r="AB28" s="175"/>
      <c r="AC28" s="271"/>
      <c r="AD28" s="175"/>
      <c r="AE28" s="271"/>
      <c r="AF28" s="175"/>
      <c r="AG28" s="175">
        <v>1</v>
      </c>
      <c r="AH28" s="271">
        <v>0.5</v>
      </c>
      <c r="AI28" s="175"/>
      <c r="AJ28" s="271"/>
      <c r="AK28" s="175"/>
      <c r="AL28" s="175"/>
      <c r="AM28" s="271"/>
      <c r="AN28" s="175"/>
      <c r="AO28" s="271"/>
      <c r="AP28" s="175"/>
      <c r="AQ28" s="175"/>
      <c r="AR28" s="271"/>
      <c r="AS28" s="175"/>
      <c r="AT28" s="271"/>
      <c r="AU28" s="175"/>
      <c r="AV28" s="175"/>
      <c r="AW28" s="271"/>
      <c r="AX28" s="175"/>
      <c r="AY28" s="271"/>
      <c r="AZ28" s="175"/>
      <c r="BA28" s="175"/>
      <c r="BB28" s="271"/>
      <c r="BC28" s="175"/>
      <c r="BD28" s="271"/>
      <c r="BE28" s="175"/>
      <c r="BF28" s="175"/>
      <c r="BG28" s="271"/>
      <c r="BH28" s="175"/>
      <c r="BI28" s="271"/>
      <c r="BJ28" s="175"/>
      <c r="BK28" s="175">
        <v>1</v>
      </c>
      <c r="BL28" s="271">
        <v>0.5</v>
      </c>
      <c r="BM28" s="175"/>
      <c r="BN28" s="271"/>
      <c r="BO28" s="175"/>
      <c r="BP28" s="175">
        <f t="shared" si="0"/>
        <v>2</v>
      </c>
      <c r="BQ28" s="271">
        <f t="shared" si="1"/>
        <v>1</v>
      </c>
      <c r="BR28" s="175">
        <f t="shared" si="2"/>
        <v>0</v>
      </c>
      <c r="BS28" s="271">
        <f t="shared" si="3"/>
        <v>0</v>
      </c>
    </row>
    <row r="29" spans="1:71" ht="42">
      <c r="A29" s="179" t="s">
        <v>258</v>
      </c>
      <c r="B29" s="179" t="s">
        <v>260</v>
      </c>
      <c r="C29" s="175" t="s">
        <v>461</v>
      </c>
      <c r="D29" s="176" t="s">
        <v>519</v>
      </c>
      <c r="E29" s="176" t="s">
        <v>520</v>
      </c>
      <c r="F29" s="177" t="s">
        <v>136</v>
      </c>
      <c r="G29" s="178">
        <v>46017</v>
      </c>
      <c r="H29" s="175"/>
      <c r="I29" s="423"/>
      <c r="J29" s="175"/>
      <c r="K29" s="423"/>
      <c r="L29" s="175"/>
      <c r="M29" s="175"/>
      <c r="N29" s="271"/>
      <c r="O29" s="175"/>
      <c r="P29" s="271"/>
      <c r="Q29" s="175"/>
      <c r="R29" s="175"/>
      <c r="S29" s="271"/>
      <c r="T29" s="175"/>
      <c r="U29" s="271"/>
      <c r="V29" s="175"/>
      <c r="W29" s="175"/>
      <c r="X29" s="271"/>
      <c r="Y29" s="175"/>
      <c r="Z29" s="271"/>
      <c r="AA29" s="175"/>
      <c r="AB29" s="175"/>
      <c r="AC29" s="271"/>
      <c r="AD29" s="175"/>
      <c r="AE29" s="271"/>
      <c r="AF29" s="175"/>
      <c r="AG29" s="175"/>
      <c r="AH29" s="271"/>
      <c r="AI29" s="175"/>
      <c r="AJ29" s="271"/>
      <c r="AK29" s="175"/>
      <c r="AL29" s="175"/>
      <c r="AM29" s="271"/>
      <c r="AN29" s="175"/>
      <c r="AO29" s="271"/>
      <c r="AP29" s="175"/>
      <c r="AQ29" s="175"/>
      <c r="AR29" s="271"/>
      <c r="AS29" s="175"/>
      <c r="AT29" s="271"/>
      <c r="AU29" s="175"/>
      <c r="AV29" s="175"/>
      <c r="AW29" s="271"/>
      <c r="AX29" s="175"/>
      <c r="AY29" s="271"/>
      <c r="AZ29" s="175"/>
      <c r="BA29" s="175"/>
      <c r="BB29" s="271"/>
      <c r="BC29" s="175"/>
      <c r="BD29" s="271"/>
      <c r="BE29" s="175"/>
      <c r="BF29" s="175"/>
      <c r="BG29" s="271"/>
      <c r="BH29" s="175"/>
      <c r="BI29" s="271"/>
      <c r="BJ29" s="175"/>
      <c r="BK29" s="175">
        <v>1</v>
      </c>
      <c r="BL29" s="271">
        <v>1</v>
      </c>
      <c r="BM29" s="175"/>
      <c r="BN29" s="271"/>
      <c r="BO29" s="175"/>
      <c r="BP29" s="175">
        <f t="shared" si="0"/>
        <v>1</v>
      </c>
      <c r="BQ29" s="271">
        <f t="shared" si="1"/>
        <v>1</v>
      </c>
      <c r="BR29" s="175">
        <f t="shared" si="2"/>
        <v>0</v>
      </c>
      <c r="BS29" s="271">
        <f t="shared" si="3"/>
        <v>0</v>
      </c>
    </row>
    <row r="30" spans="1:71" ht="56">
      <c r="A30" s="179" t="s">
        <v>258</v>
      </c>
      <c r="B30" s="179" t="s">
        <v>261</v>
      </c>
      <c r="C30" s="175" t="s">
        <v>474</v>
      </c>
      <c r="D30" s="176" t="s">
        <v>521</v>
      </c>
      <c r="E30" s="176" t="s">
        <v>522</v>
      </c>
      <c r="F30" s="177" t="s">
        <v>523</v>
      </c>
      <c r="G30" s="178">
        <v>46017</v>
      </c>
      <c r="H30" s="175"/>
      <c r="I30" s="423"/>
      <c r="J30" s="175"/>
      <c r="K30" s="423"/>
      <c r="L30" s="175"/>
      <c r="M30" s="175"/>
      <c r="N30" s="271"/>
      <c r="O30" s="175"/>
      <c r="P30" s="271"/>
      <c r="Q30" s="175"/>
      <c r="R30" s="175">
        <v>1</v>
      </c>
      <c r="S30" s="271">
        <v>0.25</v>
      </c>
      <c r="T30" s="175"/>
      <c r="U30" s="271"/>
      <c r="V30" s="175"/>
      <c r="W30" s="175"/>
      <c r="X30" s="271"/>
      <c r="Y30" s="175"/>
      <c r="Z30" s="271"/>
      <c r="AA30" s="175"/>
      <c r="AB30" s="175"/>
      <c r="AC30" s="271"/>
      <c r="AD30" s="175"/>
      <c r="AE30" s="271"/>
      <c r="AF30" s="175"/>
      <c r="AG30" s="175">
        <v>1</v>
      </c>
      <c r="AH30" s="271">
        <v>0.25</v>
      </c>
      <c r="AI30" s="175"/>
      <c r="AJ30" s="271"/>
      <c r="AK30" s="175"/>
      <c r="AL30" s="175"/>
      <c r="AM30" s="271"/>
      <c r="AN30" s="175"/>
      <c r="AO30" s="271"/>
      <c r="AP30" s="175"/>
      <c r="AQ30" s="175"/>
      <c r="AR30" s="271"/>
      <c r="AS30" s="175"/>
      <c r="AT30" s="271"/>
      <c r="AU30" s="175"/>
      <c r="AV30" s="175">
        <v>1</v>
      </c>
      <c r="AW30" s="271">
        <v>0.25</v>
      </c>
      <c r="AX30" s="175"/>
      <c r="AY30" s="271"/>
      <c r="AZ30" s="175"/>
      <c r="BA30" s="175"/>
      <c r="BB30" s="271"/>
      <c r="BC30" s="175"/>
      <c r="BD30" s="271"/>
      <c r="BE30" s="175"/>
      <c r="BF30" s="175"/>
      <c r="BG30" s="271"/>
      <c r="BH30" s="175"/>
      <c r="BI30" s="271"/>
      <c r="BJ30" s="175"/>
      <c r="BK30" s="175">
        <v>1</v>
      </c>
      <c r="BL30" s="271">
        <v>0.25</v>
      </c>
      <c r="BM30" s="175"/>
      <c r="BN30" s="271"/>
      <c r="BO30" s="175"/>
      <c r="BP30" s="175">
        <f t="shared" si="0"/>
        <v>4</v>
      </c>
      <c r="BQ30" s="271">
        <f t="shared" si="1"/>
        <v>1</v>
      </c>
      <c r="BR30" s="175">
        <f t="shared" si="2"/>
        <v>0</v>
      </c>
      <c r="BS30" s="271">
        <f t="shared" si="3"/>
        <v>0</v>
      </c>
    </row>
    <row r="31" spans="1:71" ht="42">
      <c r="A31" s="179" t="s">
        <v>258</v>
      </c>
      <c r="B31" s="179" t="s">
        <v>262</v>
      </c>
      <c r="C31" s="175" t="s">
        <v>479</v>
      </c>
      <c r="D31" s="176" t="s">
        <v>524</v>
      </c>
      <c r="E31" s="176" t="s">
        <v>525</v>
      </c>
      <c r="F31" s="177" t="s">
        <v>136</v>
      </c>
      <c r="G31" s="178">
        <v>45835</v>
      </c>
      <c r="H31" s="175"/>
      <c r="I31" s="423"/>
      <c r="J31" s="175"/>
      <c r="K31" s="423"/>
      <c r="L31" s="175"/>
      <c r="M31" s="175"/>
      <c r="N31" s="271"/>
      <c r="O31" s="175"/>
      <c r="P31" s="271"/>
      <c r="Q31" s="175"/>
      <c r="R31" s="175"/>
      <c r="S31" s="271"/>
      <c r="T31" s="175"/>
      <c r="U31" s="271"/>
      <c r="V31" s="175"/>
      <c r="W31" s="175"/>
      <c r="X31" s="271"/>
      <c r="Y31" s="175"/>
      <c r="Z31" s="271"/>
      <c r="AA31" s="175"/>
      <c r="AB31" s="175"/>
      <c r="AC31" s="271"/>
      <c r="AD31" s="175"/>
      <c r="AE31" s="271"/>
      <c r="AF31" s="175"/>
      <c r="AG31" s="175">
        <v>1</v>
      </c>
      <c r="AH31" s="271">
        <v>1</v>
      </c>
      <c r="AI31" s="175"/>
      <c r="AJ31" s="271"/>
      <c r="AK31" s="175"/>
      <c r="AL31" s="175"/>
      <c r="AM31" s="271"/>
      <c r="AN31" s="175"/>
      <c r="AO31" s="271"/>
      <c r="AP31" s="175"/>
      <c r="AQ31" s="175"/>
      <c r="AR31" s="271"/>
      <c r="AS31" s="175"/>
      <c r="AT31" s="271"/>
      <c r="AU31" s="175"/>
      <c r="AV31" s="175"/>
      <c r="AW31" s="271"/>
      <c r="AX31" s="175"/>
      <c r="AY31" s="271"/>
      <c r="AZ31" s="175"/>
      <c r="BA31" s="175"/>
      <c r="BB31" s="271"/>
      <c r="BC31" s="175"/>
      <c r="BD31" s="271"/>
      <c r="BE31" s="175"/>
      <c r="BF31" s="175"/>
      <c r="BG31" s="271"/>
      <c r="BH31" s="175"/>
      <c r="BI31" s="271"/>
      <c r="BJ31" s="175"/>
      <c r="BK31" s="175"/>
      <c r="BL31" s="271"/>
      <c r="BM31" s="175"/>
      <c r="BN31" s="271"/>
      <c r="BO31" s="175"/>
      <c r="BP31" s="175">
        <f t="shared" si="0"/>
        <v>1</v>
      </c>
      <c r="BQ31" s="271">
        <f t="shared" si="1"/>
        <v>1</v>
      </c>
      <c r="BR31" s="175">
        <f t="shared" si="2"/>
        <v>0</v>
      </c>
      <c r="BS31" s="271">
        <f t="shared" si="3"/>
        <v>0</v>
      </c>
    </row>
    <row r="32" spans="1:71" ht="70">
      <c r="A32" s="179" t="s">
        <v>258</v>
      </c>
      <c r="B32" s="179" t="s">
        <v>263</v>
      </c>
      <c r="C32" s="175" t="s">
        <v>488</v>
      </c>
      <c r="D32" s="176" t="s">
        <v>526</v>
      </c>
      <c r="E32" s="176" t="s">
        <v>527</v>
      </c>
      <c r="F32" s="177" t="s">
        <v>136</v>
      </c>
      <c r="G32" s="178">
        <v>46017</v>
      </c>
      <c r="H32" s="175"/>
      <c r="I32" s="423"/>
      <c r="J32" s="175"/>
      <c r="K32" s="423"/>
      <c r="L32" s="175"/>
      <c r="M32" s="175"/>
      <c r="N32" s="271"/>
      <c r="O32" s="175"/>
      <c r="P32" s="271"/>
      <c r="Q32" s="175"/>
      <c r="R32" s="175"/>
      <c r="S32" s="271"/>
      <c r="T32" s="175"/>
      <c r="U32" s="271"/>
      <c r="V32" s="175"/>
      <c r="W32" s="175"/>
      <c r="X32" s="271"/>
      <c r="Y32" s="175"/>
      <c r="Z32" s="271"/>
      <c r="AA32" s="175"/>
      <c r="AB32" s="175"/>
      <c r="AC32" s="271"/>
      <c r="AD32" s="175"/>
      <c r="AE32" s="271"/>
      <c r="AF32" s="175"/>
      <c r="AG32" s="175">
        <v>1</v>
      </c>
      <c r="AH32" s="271">
        <v>0.5</v>
      </c>
      <c r="AI32" s="175"/>
      <c r="AJ32" s="271"/>
      <c r="AK32" s="175"/>
      <c r="AL32" s="175"/>
      <c r="AM32" s="271"/>
      <c r="AN32" s="175"/>
      <c r="AO32" s="271"/>
      <c r="AP32" s="175"/>
      <c r="AQ32" s="175"/>
      <c r="AR32" s="271"/>
      <c r="AS32" s="175"/>
      <c r="AT32" s="271"/>
      <c r="AU32" s="175"/>
      <c r="AV32" s="175"/>
      <c r="AW32" s="271"/>
      <c r="AX32" s="175"/>
      <c r="AY32" s="271"/>
      <c r="AZ32" s="175"/>
      <c r="BA32" s="175"/>
      <c r="BB32" s="271"/>
      <c r="BC32" s="175"/>
      <c r="BD32" s="271"/>
      <c r="BE32" s="175"/>
      <c r="BF32" s="175"/>
      <c r="BG32" s="271"/>
      <c r="BH32" s="175"/>
      <c r="BI32" s="271"/>
      <c r="BJ32" s="175"/>
      <c r="BK32" s="175">
        <v>1</v>
      </c>
      <c r="BL32" s="271">
        <v>0.5</v>
      </c>
      <c r="BM32" s="175"/>
      <c r="BN32" s="271"/>
      <c r="BO32" s="175"/>
      <c r="BP32" s="175">
        <f t="shared" si="0"/>
        <v>2</v>
      </c>
      <c r="BQ32" s="271">
        <f t="shared" si="1"/>
        <v>1</v>
      </c>
      <c r="BR32" s="175">
        <f t="shared" si="2"/>
        <v>0</v>
      </c>
      <c r="BS32" s="271">
        <f t="shared" si="3"/>
        <v>0</v>
      </c>
    </row>
    <row r="33" spans="1:71 16349:16379" ht="56">
      <c r="A33" s="181" t="s">
        <v>258</v>
      </c>
      <c r="B33" s="181" t="s">
        <v>264</v>
      </c>
      <c r="C33" s="269" t="s">
        <v>512</v>
      </c>
      <c r="D33" s="182" t="s">
        <v>528</v>
      </c>
      <c r="E33" s="182" t="s">
        <v>529</v>
      </c>
      <c r="F33" s="183" t="s">
        <v>111</v>
      </c>
      <c r="G33" s="184">
        <v>46017</v>
      </c>
      <c r="H33" s="269"/>
      <c r="I33" s="424"/>
      <c r="J33" s="269"/>
      <c r="K33" s="424"/>
      <c r="L33" s="269"/>
      <c r="M33" s="269"/>
      <c r="N33" s="425"/>
      <c r="O33" s="269"/>
      <c r="P33" s="425"/>
      <c r="Q33" s="269"/>
      <c r="R33" s="269"/>
      <c r="S33" s="425"/>
      <c r="T33" s="269"/>
      <c r="U33" s="425"/>
      <c r="V33" s="269"/>
      <c r="W33" s="269"/>
      <c r="X33" s="425"/>
      <c r="Y33" s="269"/>
      <c r="Z33" s="425"/>
      <c r="AA33" s="269"/>
      <c r="AB33" s="269"/>
      <c r="AC33" s="425"/>
      <c r="AD33" s="269"/>
      <c r="AE33" s="425"/>
      <c r="AF33" s="269"/>
      <c r="AG33" s="269">
        <v>1</v>
      </c>
      <c r="AH33" s="425">
        <v>0.5</v>
      </c>
      <c r="AI33" s="269"/>
      <c r="AJ33" s="425"/>
      <c r="AK33" s="269"/>
      <c r="AL33" s="269"/>
      <c r="AM33" s="425"/>
      <c r="AN33" s="269"/>
      <c r="AO33" s="425"/>
      <c r="AP33" s="269"/>
      <c r="AQ33" s="269"/>
      <c r="AR33" s="425"/>
      <c r="AS33" s="269"/>
      <c r="AT33" s="425"/>
      <c r="AU33" s="269"/>
      <c r="AV33" s="269"/>
      <c r="AW33" s="425"/>
      <c r="AX33" s="269"/>
      <c r="AY33" s="425"/>
      <c r="AZ33" s="269"/>
      <c r="BA33" s="269"/>
      <c r="BB33" s="425"/>
      <c r="BC33" s="269"/>
      <c r="BD33" s="425"/>
      <c r="BE33" s="269"/>
      <c r="BF33" s="269"/>
      <c r="BG33" s="425"/>
      <c r="BH33" s="269"/>
      <c r="BI33" s="425"/>
      <c r="BJ33" s="269"/>
      <c r="BK33" s="269">
        <v>1</v>
      </c>
      <c r="BL33" s="425">
        <v>0.5</v>
      </c>
      <c r="BM33" s="269"/>
      <c r="BN33" s="425"/>
      <c r="BO33" s="269"/>
      <c r="BP33" s="269">
        <f t="shared" si="0"/>
        <v>2</v>
      </c>
      <c r="BQ33" s="425">
        <f t="shared" si="1"/>
        <v>1</v>
      </c>
      <c r="BR33" s="269">
        <f t="shared" si="2"/>
        <v>0</v>
      </c>
      <c r="BS33" s="425">
        <f t="shared" si="3"/>
        <v>0</v>
      </c>
    </row>
    <row r="34" spans="1:71 16349:16379" ht="57.75" customHeight="1">
      <c r="A34" s="260" t="s">
        <v>265</v>
      </c>
      <c r="B34" s="260" t="s">
        <v>266</v>
      </c>
      <c r="C34" s="261" t="s">
        <v>450</v>
      </c>
      <c r="D34" s="262" t="s">
        <v>530</v>
      </c>
      <c r="E34" s="262" t="s">
        <v>531</v>
      </c>
      <c r="F34" s="263" t="s">
        <v>460</v>
      </c>
      <c r="G34" s="264">
        <v>45989</v>
      </c>
      <c r="H34" s="261"/>
      <c r="I34" s="414"/>
      <c r="J34" s="261"/>
      <c r="K34" s="414"/>
      <c r="L34" s="261"/>
      <c r="M34" s="261"/>
      <c r="N34" s="415"/>
      <c r="O34" s="261"/>
      <c r="P34" s="415"/>
      <c r="Q34" s="261"/>
      <c r="R34" s="261"/>
      <c r="S34" s="415"/>
      <c r="T34" s="261"/>
      <c r="U34" s="415"/>
      <c r="V34" s="261"/>
      <c r="W34" s="261"/>
      <c r="X34" s="415"/>
      <c r="Y34" s="261"/>
      <c r="Z34" s="415"/>
      <c r="AA34" s="261"/>
      <c r="AB34" s="261"/>
      <c r="AC34" s="415"/>
      <c r="AD34" s="261"/>
      <c r="AE34" s="415"/>
      <c r="AF34" s="261"/>
      <c r="AG34" s="261"/>
      <c r="AH34" s="415"/>
      <c r="AI34" s="261"/>
      <c r="AJ34" s="415"/>
      <c r="AK34" s="261"/>
      <c r="AL34" s="261"/>
      <c r="AM34" s="415"/>
      <c r="AN34" s="261"/>
      <c r="AO34" s="415"/>
      <c r="AP34" s="261"/>
      <c r="AQ34" s="261"/>
      <c r="AR34" s="415"/>
      <c r="AS34" s="261"/>
      <c r="AT34" s="415"/>
      <c r="AU34" s="261"/>
      <c r="AV34" s="261"/>
      <c r="AW34" s="415"/>
      <c r="AX34" s="261"/>
      <c r="AY34" s="415"/>
      <c r="AZ34" s="261"/>
      <c r="BA34" s="261"/>
      <c r="BB34" s="415"/>
      <c r="BC34" s="261"/>
      <c r="BD34" s="415"/>
      <c r="BE34" s="261"/>
      <c r="BF34" s="261">
        <v>1</v>
      </c>
      <c r="BG34" s="415">
        <v>1</v>
      </c>
      <c r="BH34" s="261"/>
      <c r="BI34" s="415"/>
      <c r="BJ34" s="261"/>
      <c r="BK34" s="261"/>
      <c r="BL34" s="415"/>
      <c r="BM34" s="261"/>
      <c r="BN34" s="415"/>
      <c r="BO34" s="261"/>
      <c r="BP34" s="261">
        <f t="shared" si="0"/>
        <v>1</v>
      </c>
      <c r="BQ34" s="415">
        <f t="shared" si="1"/>
        <v>1</v>
      </c>
      <c r="BR34" s="261">
        <f t="shared" si="2"/>
        <v>0</v>
      </c>
      <c r="BS34" s="415">
        <f t="shared" si="3"/>
        <v>0</v>
      </c>
    </row>
    <row r="35" spans="1:71 16349:16379" ht="57.75" customHeight="1">
      <c r="A35" s="179" t="s">
        <v>265</v>
      </c>
      <c r="B35" s="179" t="s">
        <v>532</v>
      </c>
      <c r="C35" s="175" t="s">
        <v>461</v>
      </c>
      <c r="D35" s="176" t="s">
        <v>533</v>
      </c>
      <c r="E35" s="176" t="s">
        <v>534</v>
      </c>
      <c r="F35" s="177" t="s">
        <v>460</v>
      </c>
      <c r="G35" s="178">
        <v>45716</v>
      </c>
      <c r="H35" s="175"/>
      <c r="I35" s="423"/>
      <c r="J35" s="175"/>
      <c r="K35" s="423"/>
      <c r="L35" s="175"/>
      <c r="M35" s="175">
        <v>1</v>
      </c>
      <c r="N35" s="271">
        <v>1</v>
      </c>
      <c r="O35" s="175"/>
      <c r="P35" s="271"/>
      <c r="Q35" s="175"/>
      <c r="R35" s="175"/>
      <c r="S35" s="271"/>
      <c r="T35" s="175"/>
      <c r="U35" s="271"/>
      <c r="V35" s="175"/>
      <c r="W35" s="175"/>
      <c r="X35" s="271"/>
      <c r="Y35" s="175"/>
      <c r="Z35" s="271"/>
      <c r="AA35" s="175"/>
      <c r="AB35" s="175"/>
      <c r="AC35" s="271"/>
      <c r="AD35" s="175"/>
      <c r="AE35" s="271"/>
      <c r="AF35" s="175"/>
      <c r="AG35" s="175"/>
      <c r="AH35" s="271"/>
      <c r="AI35" s="175"/>
      <c r="AJ35" s="271"/>
      <c r="AK35" s="175"/>
      <c r="AL35" s="175"/>
      <c r="AM35" s="271"/>
      <c r="AN35" s="175"/>
      <c r="AO35" s="271"/>
      <c r="AP35" s="175"/>
      <c r="AQ35" s="175"/>
      <c r="AR35" s="271"/>
      <c r="AS35" s="175"/>
      <c r="AT35" s="271"/>
      <c r="AU35" s="175"/>
      <c r="AV35" s="175"/>
      <c r="AW35" s="271"/>
      <c r="AX35" s="175"/>
      <c r="AY35" s="271"/>
      <c r="AZ35" s="175"/>
      <c r="BA35" s="175"/>
      <c r="BB35" s="271"/>
      <c r="BC35" s="175"/>
      <c r="BD35" s="271"/>
      <c r="BE35" s="175"/>
      <c r="BF35" s="175"/>
      <c r="BG35" s="271"/>
      <c r="BH35" s="175"/>
      <c r="BI35" s="271"/>
      <c r="BJ35" s="175"/>
      <c r="BK35" s="175"/>
      <c r="BL35" s="271"/>
      <c r="BM35" s="175"/>
      <c r="BN35" s="271"/>
      <c r="BO35" s="175"/>
      <c r="BP35" s="175">
        <f t="shared" si="0"/>
        <v>1</v>
      </c>
      <c r="BQ35" s="271">
        <f t="shared" si="1"/>
        <v>1</v>
      </c>
      <c r="BR35" s="175">
        <f t="shared" si="2"/>
        <v>0</v>
      </c>
      <c r="BS35" s="271">
        <f t="shared" si="3"/>
        <v>0</v>
      </c>
    </row>
    <row r="36" spans="1:71 16349:16379" ht="57.75" customHeight="1">
      <c r="A36" s="179" t="s">
        <v>265</v>
      </c>
      <c r="B36" s="179" t="s">
        <v>535</v>
      </c>
      <c r="C36" s="175" t="s">
        <v>464</v>
      </c>
      <c r="D36" s="176" t="s">
        <v>536</v>
      </c>
      <c r="E36" s="176" t="s">
        <v>537</v>
      </c>
      <c r="F36" s="177" t="s">
        <v>538</v>
      </c>
      <c r="G36" s="178">
        <v>45807</v>
      </c>
      <c r="H36" s="175"/>
      <c r="I36" s="423"/>
      <c r="J36" s="175"/>
      <c r="K36" s="423"/>
      <c r="L36" s="175"/>
      <c r="M36" s="175"/>
      <c r="N36" s="271"/>
      <c r="O36" s="175"/>
      <c r="P36" s="271"/>
      <c r="Q36" s="175"/>
      <c r="R36" s="175"/>
      <c r="S36" s="271"/>
      <c r="T36" s="175"/>
      <c r="U36" s="271"/>
      <c r="V36" s="175"/>
      <c r="W36" s="175"/>
      <c r="X36" s="271"/>
      <c r="Y36" s="175"/>
      <c r="Z36" s="271"/>
      <c r="AA36" s="175"/>
      <c r="AB36" s="175">
        <v>1</v>
      </c>
      <c r="AC36" s="271">
        <v>1</v>
      </c>
      <c r="AD36" s="175"/>
      <c r="AE36" s="271"/>
      <c r="AF36" s="175"/>
      <c r="AG36" s="175"/>
      <c r="AH36" s="271"/>
      <c r="AI36" s="175"/>
      <c r="AJ36" s="271"/>
      <c r="AK36" s="175"/>
      <c r="AL36" s="175"/>
      <c r="AM36" s="271"/>
      <c r="AN36" s="175"/>
      <c r="AO36" s="271"/>
      <c r="AP36" s="175"/>
      <c r="AQ36" s="175"/>
      <c r="AR36" s="271"/>
      <c r="AS36" s="175"/>
      <c r="AT36" s="271"/>
      <c r="AU36" s="175"/>
      <c r="AV36" s="175"/>
      <c r="AW36" s="271"/>
      <c r="AX36" s="175"/>
      <c r="AY36" s="271"/>
      <c r="AZ36" s="175"/>
      <c r="BA36" s="175"/>
      <c r="BB36" s="271"/>
      <c r="BC36" s="175"/>
      <c r="BD36" s="271"/>
      <c r="BE36" s="175"/>
      <c r="BF36" s="175"/>
      <c r="BG36" s="271"/>
      <c r="BH36" s="175"/>
      <c r="BI36" s="271"/>
      <c r="BJ36" s="175"/>
      <c r="BK36" s="175"/>
      <c r="BL36" s="271"/>
      <c r="BM36" s="175"/>
      <c r="BN36" s="271"/>
      <c r="BO36" s="175"/>
      <c r="BP36" s="175">
        <f t="shared" ref="BP36:BP69" si="4">SUM(H36,M36,R36,W36,AB36,AG36,AL36,AQ36,AV36,BA36,BF36,BK36)</f>
        <v>1</v>
      </c>
      <c r="BQ36" s="271">
        <f t="shared" ref="BQ36:BQ69" si="5">SUM(I36,N36,S36,X36,AC36,AH36,AM36,AR36,AW36,BB36,BG36,BL36)</f>
        <v>1</v>
      </c>
      <c r="BR36" s="175">
        <f t="shared" ref="BR36:BR69" si="6">SUM(J36,O36,T36,Y36,AD36,AI36,AN36,AS36,AX36,BC36,BH36,BM36)</f>
        <v>0</v>
      </c>
      <c r="BS36" s="271">
        <f t="shared" ref="BS36:BS69" si="7">SUM(K36,P36,U36,Z36,AE36,AJ36,AO36,AT36,AY36,BD36,BI36,BN36)</f>
        <v>0</v>
      </c>
    </row>
    <row r="37" spans="1:71 16349:16379" ht="57.75" customHeight="1">
      <c r="A37" s="179" t="s">
        <v>265</v>
      </c>
      <c r="B37" s="179" t="s">
        <v>535</v>
      </c>
      <c r="C37" s="175" t="s">
        <v>467</v>
      </c>
      <c r="D37" s="176" t="s">
        <v>539</v>
      </c>
      <c r="E37" s="176" t="s">
        <v>540</v>
      </c>
      <c r="F37" s="177" t="s">
        <v>453</v>
      </c>
      <c r="G37" s="178">
        <v>45926</v>
      </c>
      <c r="H37" s="175"/>
      <c r="I37" s="423"/>
      <c r="J37" s="175"/>
      <c r="K37" s="423"/>
      <c r="L37" s="175"/>
      <c r="M37" s="175"/>
      <c r="N37" s="271"/>
      <c r="O37" s="175"/>
      <c r="P37" s="271"/>
      <c r="Q37" s="175"/>
      <c r="R37" s="175"/>
      <c r="S37" s="271"/>
      <c r="T37" s="175"/>
      <c r="U37" s="271"/>
      <c r="V37" s="175"/>
      <c r="W37" s="175"/>
      <c r="X37" s="271"/>
      <c r="Y37" s="175"/>
      <c r="Z37" s="271"/>
      <c r="AA37" s="175"/>
      <c r="AB37" s="175"/>
      <c r="AC37" s="271"/>
      <c r="AD37" s="175"/>
      <c r="AE37" s="271"/>
      <c r="AF37" s="175"/>
      <c r="AG37" s="175"/>
      <c r="AH37" s="271"/>
      <c r="AI37" s="175"/>
      <c r="AJ37" s="271"/>
      <c r="AK37" s="175"/>
      <c r="AL37" s="175"/>
      <c r="AM37" s="271"/>
      <c r="AN37" s="175"/>
      <c r="AO37" s="271"/>
      <c r="AP37" s="175"/>
      <c r="AQ37" s="175"/>
      <c r="AR37" s="271"/>
      <c r="AS37" s="175"/>
      <c r="AT37" s="271"/>
      <c r="AU37" s="175"/>
      <c r="AV37" s="175">
        <v>1</v>
      </c>
      <c r="AW37" s="271">
        <v>1</v>
      </c>
      <c r="AX37" s="175"/>
      <c r="AY37" s="271"/>
      <c r="AZ37" s="175"/>
      <c r="BA37" s="175"/>
      <c r="BB37" s="271"/>
      <c r="BC37" s="175"/>
      <c r="BD37" s="271"/>
      <c r="BE37" s="175"/>
      <c r="BF37" s="175"/>
      <c r="BG37" s="271"/>
      <c r="BH37" s="175"/>
      <c r="BI37" s="271"/>
      <c r="BJ37" s="175"/>
      <c r="BK37" s="175"/>
      <c r="BL37" s="271"/>
      <c r="BM37" s="175"/>
      <c r="BN37" s="271"/>
      <c r="BO37" s="175"/>
      <c r="BP37" s="175">
        <f t="shared" si="4"/>
        <v>1</v>
      </c>
      <c r="BQ37" s="271">
        <f t="shared" si="5"/>
        <v>1</v>
      </c>
      <c r="BR37" s="175">
        <f t="shared" si="6"/>
        <v>0</v>
      </c>
      <c r="BS37" s="271">
        <f t="shared" si="7"/>
        <v>0</v>
      </c>
    </row>
    <row r="38" spans="1:71 16349:16379" ht="58.5" customHeight="1">
      <c r="A38" s="179" t="s">
        <v>265</v>
      </c>
      <c r="B38" s="179" t="s">
        <v>267</v>
      </c>
      <c r="C38" s="175" t="s">
        <v>474</v>
      </c>
      <c r="D38" s="176" t="s">
        <v>541</v>
      </c>
      <c r="E38" s="176" t="s">
        <v>542</v>
      </c>
      <c r="F38" s="177" t="s">
        <v>460</v>
      </c>
      <c r="G38" s="178">
        <v>45777</v>
      </c>
      <c r="H38" s="175"/>
      <c r="I38" s="423"/>
      <c r="J38" s="175"/>
      <c r="K38" s="423"/>
      <c r="L38" s="175"/>
      <c r="M38" s="175"/>
      <c r="N38" s="271"/>
      <c r="O38" s="175"/>
      <c r="P38" s="271"/>
      <c r="Q38" s="175"/>
      <c r="R38" s="175"/>
      <c r="S38" s="271"/>
      <c r="T38" s="175"/>
      <c r="U38" s="271"/>
      <c r="V38" s="175"/>
      <c r="W38" s="175">
        <v>1</v>
      </c>
      <c r="X38" s="271">
        <v>1</v>
      </c>
      <c r="Y38" s="175"/>
      <c r="Z38" s="271"/>
      <c r="AA38" s="175"/>
      <c r="AB38" s="175"/>
      <c r="AC38" s="271"/>
      <c r="AD38" s="175"/>
      <c r="AE38" s="271"/>
      <c r="AF38" s="175"/>
      <c r="AG38" s="175"/>
      <c r="AH38" s="271"/>
      <c r="AI38" s="175"/>
      <c r="AJ38" s="271"/>
      <c r="AK38" s="175"/>
      <c r="AL38" s="175"/>
      <c r="AM38" s="271"/>
      <c r="AN38" s="175"/>
      <c r="AO38" s="271"/>
      <c r="AP38" s="175"/>
      <c r="AQ38" s="175"/>
      <c r="AR38" s="271"/>
      <c r="AS38" s="175"/>
      <c r="AT38" s="271"/>
      <c r="AU38" s="175"/>
      <c r="AV38" s="175"/>
      <c r="AW38" s="271"/>
      <c r="AX38" s="175"/>
      <c r="AY38" s="271"/>
      <c r="AZ38" s="175"/>
      <c r="BA38" s="175"/>
      <c r="BB38" s="271"/>
      <c r="BC38" s="175"/>
      <c r="BD38" s="271"/>
      <c r="BE38" s="175"/>
      <c r="BF38" s="175"/>
      <c r="BG38" s="271"/>
      <c r="BH38" s="175"/>
      <c r="BI38" s="271"/>
      <c r="BJ38" s="175"/>
      <c r="BK38" s="175"/>
      <c r="BL38" s="271"/>
      <c r="BM38" s="175"/>
      <c r="BN38" s="271"/>
      <c r="BO38" s="175"/>
      <c r="BP38" s="175">
        <f t="shared" si="4"/>
        <v>1</v>
      </c>
      <c r="BQ38" s="271">
        <f t="shared" si="5"/>
        <v>1</v>
      </c>
      <c r="BR38" s="175">
        <f t="shared" si="6"/>
        <v>0</v>
      </c>
      <c r="BS38" s="271">
        <f t="shared" si="7"/>
        <v>0</v>
      </c>
    </row>
    <row r="39" spans="1:71 16349:16379" ht="58.5" customHeight="1">
      <c r="A39" s="179" t="s">
        <v>265</v>
      </c>
      <c r="B39" s="179" t="s">
        <v>267</v>
      </c>
      <c r="C39" s="175" t="s">
        <v>477</v>
      </c>
      <c r="D39" s="176" t="s">
        <v>543</v>
      </c>
      <c r="E39" s="176" t="s">
        <v>544</v>
      </c>
      <c r="F39" s="177" t="s">
        <v>460</v>
      </c>
      <c r="G39" s="178">
        <v>45473</v>
      </c>
      <c r="H39" s="175"/>
      <c r="I39" s="423"/>
      <c r="J39" s="175"/>
      <c r="K39" s="423"/>
      <c r="L39" s="175"/>
      <c r="M39" s="175"/>
      <c r="N39" s="271"/>
      <c r="O39" s="175"/>
      <c r="P39" s="271"/>
      <c r="Q39" s="175"/>
      <c r="R39" s="175"/>
      <c r="S39" s="271"/>
      <c r="T39" s="175"/>
      <c r="U39" s="271"/>
      <c r="V39" s="175"/>
      <c r="W39" s="175"/>
      <c r="X39" s="271"/>
      <c r="Y39" s="175"/>
      <c r="Z39" s="271"/>
      <c r="AA39" s="175"/>
      <c r="AB39" s="175"/>
      <c r="AC39" s="271"/>
      <c r="AD39" s="175"/>
      <c r="AE39" s="271"/>
      <c r="AF39" s="175"/>
      <c r="AG39" s="175">
        <v>1</v>
      </c>
      <c r="AH39" s="271">
        <v>1</v>
      </c>
      <c r="AI39" s="175"/>
      <c r="AJ39" s="271"/>
      <c r="AK39" s="175"/>
      <c r="AL39" s="175"/>
      <c r="AM39" s="271"/>
      <c r="AN39" s="175"/>
      <c r="AO39" s="271"/>
      <c r="AP39" s="175"/>
      <c r="AQ39" s="175"/>
      <c r="AR39" s="271"/>
      <c r="AS39" s="175"/>
      <c r="AT39" s="271"/>
      <c r="AU39" s="175"/>
      <c r="AV39" s="175"/>
      <c r="AW39" s="271"/>
      <c r="AX39" s="175"/>
      <c r="AY39" s="271"/>
      <c r="AZ39" s="175"/>
      <c r="BA39" s="175"/>
      <c r="BB39" s="271"/>
      <c r="BC39" s="175"/>
      <c r="BD39" s="271"/>
      <c r="BE39" s="175"/>
      <c r="BF39" s="175"/>
      <c r="BG39" s="271"/>
      <c r="BH39" s="175"/>
      <c r="BI39" s="271"/>
      <c r="BJ39" s="175"/>
      <c r="BK39" s="175"/>
      <c r="BL39" s="271"/>
      <c r="BM39" s="175"/>
      <c r="BN39" s="271"/>
      <c r="BO39" s="175"/>
      <c r="BP39" s="175">
        <f t="shared" si="4"/>
        <v>1</v>
      </c>
      <c r="BQ39" s="271">
        <f t="shared" si="5"/>
        <v>1</v>
      </c>
      <c r="BR39" s="175">
        <f t="shared" si="6"/>
        <v>0</v>
      </c>
      <c r="BS39" s="271">
        <f t="shared" si="7"/>
        <v>0</v>
      </c>
    </row>
    <row r="40" spans="1:71 16349:16379" ht="58.5" customHeight="1">
      <c r="A40" s="181" t="s">
        <v>265</v>
      </c>
      <c r="B40" s="181" t="s">
        <v>267</v>
      </c>
      <c r="C40" s="269" t="s">
        <v>545</v>
      </c>
      <c r="D40" s="182" t="s">
        <v>546</v>
      </c>
      <c r="E40" s="182" t="s">
        <v>547</v>
      </c>
      <c r="F40" s="183" t="s">
        <v>460</v>
      </c>
      <c r="G40" s="184">
        <v>46017</v>
      </c>
      <c r="H40" s="269"/>
      <c r="I40" s="424"/>
      <c r="J40" s="269"/>
      <c r="K40" s="424"/>
      <c r="L40" s="269"/>
      <c r="M40" s="269"/>
      <c r="N40" s="425"/>
      <c r="O40" s="269"/>
      <c r="P40" s="425"/>
      <c r="Q40" s="269"/>
      <c r="R40" s="269"/>
      <c r="S40" s="425"/>
      <c r="T40" s="269"/>
      <c r="U40" s="425"/>
      <c r="V40" s="269"/>
      <c r="W40" s="269"/>
      <c r="X40" s="425"/>
      <c r="Y40" s="269"/>
      <c r="Z40" s="425"/>
      <c r="AA40" s="269"/>
      <c r="AB40" s="269"/>
      <c r="AC40" s="425"/>
      <c r="AD40" s="269"/>
      <c r="AE40" s="425"/>
      <c r="AF40" s="269"/>
      <c r="AG40" s="269"/>
      <c r="AH40" s="425"/>
      <c r="AI40" s="269"/>
      <c r="AJ40" s="425"/>
      <c r="AK40" s="269"/>
      <c r="AL40" s="269"/>
      <c r="AM40" s="425"/>
      <c r="AN40" s="269"/>
      <c r="AO40" s="425"/>
      <c r="AP40" s="269"/>
      <c r="AQ40" s="269"/>
      <c r="AR40" s="425"/>
      <c r="AS40" s="269"/>
      <c r="AT40" s="425"/>
      <c r="AU40" s="269"/>
      <c r="AV40" s="269"/>
      <c r="AW40" s="425"/>
      <c r="AX40" s="269"/>
      <c r="AY40" s="425"/>
      <c r="AZ40" s="269"/>
      <c r="BA40" s="269"/>
      <c r="BB40" s="425"/>
      <c r="BC40" s="269"/>
      <c r="BD40" s="425"/>
      <c r="BE40" s="269"/>
      <c r="BF40" s="269"/>
      <c r="BG40" s="425"/>
      <c r="BH40" s="269"/>
      <c r="BI40" s="425"/>
      <c r="BJ40" s="269"/>
      <c r="BK40" s="269">
        <v>1</v>
      </c>
      <c r="BL40" s="425">
        <v>1</v>
      </c>
      <c r="BM40" s="269"/>
      <c r="BN40" s="425"/>
      <c r="BO40" s="269"/>
      <c r="BP40" s="269">
        <f t="shared" si="4"/>
        <v>1</v>
      </c>
      <c r="BQ40" s="425">
        <f t="shared" si="5"/>
        <v>1</v>
      </c>
      <c r="BR40" s="269">
        <f t="shared" si="6"/>
        <v>0</v>
      </c>
      <c r="BS40" s="425">
        <f t="shared" si="7"/>
        <v>0</v>
      </c>
    </row>
    <row r="41" spans="1:71 16349:16379" ht="42">
      <c r="A41" s="260" t="s">
        <v>268</v>
      </c>
      <c r="B41" s="260" t="s">
        <v>269</v>
      </c>
      <c r="C41" s="261" t="s">
        <v>450</v>
      </c>
      <c r="D41" s="260" t="s">
        <v>548</v>
      </c>
      <c r="E41" s="270" t="s">
        <v>549</v>
      </c>
      <c r="F41" s="263" t="s">
        <v>453</v>
      </c>
      <c r="G41" s="264">
        <v>46022</v>
      </c>
      <c r="H41" s="261"/>
      <c r="I41" s="414"/>
      <c r="J41" s="261"/>
      <c r="K41" s="414"/>
      <c r="L41" s="261"/>
      <c r="M41" s="261"/>
      <c r="N41" s="415"/>
      <c r="O41" s="261"/>
      <c r="P41" s="415"/>
      <c r="Q41" s="261"/>
      <c r="R41" s="261"/>
      <c r="S41" s="415"/>
      <c r="T41" s="261"/>
      <c r="U41" s="415"/>
      <c r="V41" s="261"/>
      <c r="W41" s="261"/>
      <c r="X41" s="415"/>
      <c r="Y41" s="261"/>
      <c r="Z41" s="415"/>
      <c r="AA41" s="261"/>
      <c r="AB41" s="261"/>
      <c r="AC41" s="415"/>
      <c r="AD41" s="261"/>
      <c r="AE41" s="415"/>
      <c r="AF41" s="261"/>
      <c r="AG41" s="261">
        <v>1</v>
      </c>
      <c r="AH41" s="415">
        <v>0.5</v>
      </c>
      <c r="AI41" s="261"/>
      <c r="AJ41" s="415"/>
      <c r="AK41" s="261"/>
      <c r="AL41" s="261"/>
      <c r="AM41" s="415"/>
      <c r="AN41" s="261"/>
      <c r="AO41" s="415"/>
      <c r="AP41" s="261"/>
      <c r="AQ41" s="261"/>
      <c r="AR41" s="415"/>
      <c r="AS41" s="261"/>
      <c r="AT41" s="415"/>
      <c r="AU41" s="261"/>
      <c r="AV41" s="261"/>
      <c r="AW41" s="415"/>
      <c r="AX41" s="261"/>
      <c r="AY41" s="415"/>
      <c r="AZ41" s="261"/>
      <c r="BA41" s="261"/>
      <c r="BB41" s="415"/>
      <c r="BC41" s="261"/>
      <c r="BD41" s="415"/>
      <c r="BE41" s="261"/>
      <c r="BF41" s="261"/>
      <c r="BG41" s="415"/>
      <c r="BH41" s="261"/>
      <c r="BI41" s="415"/>
      <c r="BJ41" s="261"/>
      <c r="BK41" s="261">
        <v>1</v>
      </c>
      <c r="BL41" s="415">
        <v>0.5</v>
      </c>
      <c r="BM41" s="261"/>
      <c r="BN41" s="415"/>
      <c r="BO41" s="261"/>
      <c r="BP41" s="261">
        <f t="shared" si="4"/>
        <v>2</v>
      </c>
      <c r="BQ41" s="415">
        <f t="shared" si="5"/>
        <v>1</v>
      </c>
      <c r="BR41" s="261">
        <f t="shared" si="6"/>
        <v>0</v>
      </c>
      <c r="BS41" s="415">
        <f t="shared" si="7"/>
        <v>0</v>
      </c>
    </row>
    <row r="42" spans="1:71 16349:16379" ht="45" customHeight="1">
      <c r="A42" s="179" t="s">
        <v>268</v>
      </c>
      <c r="B42" s="179" t="s">
        <v>269</v>
      </c>
      <c r="C42" s="175" t="s">
        <v>454</v>
      </c>
      <c r="D42" s="179" t="s">
        <v>550</v>
      </c>
      <c r="E42" s="179" t="s">
        <v>551</v>
      </c>
      <c r="F42" s="177" t="s">
        <v>460</v>
      </c>
      <c r="G42" s="178">
        <v>46017</v>
      </c>
      <c r="H42" s="175"/>
      <c r="I42" s="423"/>
      <c r="J42" s="175"/>
      <c r="K42" s="423"/>
      <c r="L42" s="175"/>
      <c r="M42" s="175"/>
      <c r="N42" s="271"/>
      <c r="O42" s="175"/>
      <c r="P42" s="271"/>
      <c r="Q42" s="175"/>
      <c r="R42" s="175"/>
      <c r="S42" s="271"/>
      <c r="T42" s="175"/>
      <c r="U42" s="271"/>
      <c r="V42" s="175"/>
      <c r="W42" s="175"/>
      <c r="X42" s="271"/>
      <c r="Y42" s="175"/>
      <c r="Z42" s="271"/>
      <c r="AA42" s="175"/>
      <c r="AB42" s="175">
        <v>1</v>
      </c>
      <c r="AC42" s="271">
        <v>1</v>
      </c>
      <c r="AD42" s="175"/>
      <c r="AE42" s="271"/>
      <c r="AF42" s="175"/>
      <c r="AG42" s="175"/>
      <c r="AH42" s="271"/>
      <c r="AI42" s="175"/>
      <c r="AJ42" s="271"/>
      <c r="AK42" s="175"/>
      <c r="AL42" s="175"/>
      <c r="AM42" s="271"/>
      <c r="AN42" s="175"/>
      <c r="AO42" s="271"/>
      <c r="AP42" s="175"/>
      <c r="AQ42" s="175"/>
      <c r="AR42" s="271"/>
      <c r="AS42" s="175"/>
      <c r="AT42" s="271"/>
      <c r="AU42" s="175"/>
      <c r="AV42" s="175"/>
      <c r="AW42" s="271"/>
      <c r="AX42" s="175"/>
      <c r="AY42" s="271"/>
      <c r="AZ42" s="175"/>
      <c r="BA42" s="175"/>
      <c r="BB42" s="271"/>
      <c r="BC42" s="175"/>
      <c r="BD42" s="271"/>
      <c r="BE42" s="175"/>
      <c r="BF42" s="175"/>
      <c r="BG42" s="271"/>
      <c r="BH42" s="175"/>
      <c r="BI42" s="271"/>
      <c r="BJ42" s="175"/>
      <c r="BK42" s="175"/>
      <c r="BL42" s="271"/>
      <c r="BM42" s="175"/>
      <c r="BN42" s="271"/>
      <c r="BO42" s="175"/>
      <c r="BP42" s="175">
        <f t="shared" si="4"/>
        <v>1</v>
      </c>
      <c r="BQ42" s="271">
        <f t="shared" si="5"/>
        <v>1</v>
      </c>
      <c r="BR42" s="175">
        <f t="shared" si="6"/>
        <v>0</v>
      </c>
      <c r="BS42" s="271">
        <f t="shared" si="7"/>
        <v>0</v>
      </c>
    </row>
    <row r="43" spans="1:71 16349:16379" ht="56">
      <c r="A43" s="176" t="s">
        <v>268</v>
      </c>
      <c r="B43" s="176" t="s">
        <v>270</v>
      </c>
      <c r="C43" s="177" t="s">
        <v>461</v>
      </c>
      <c r="D43" s="176" t="s">
        <v>552</v>
      </c>
      <c r="E43" s="179" t="s">
        <v>551</v>
      </c>
      <c r="F43" s="177" t="s">
        <v>460</v>
      </c>
      <c r="G43" s="178">
        <v>46017</v>
      </c>
      <c r="H43" s="177"/>
      <c r="I43" s="423"/>
      <c r="J43" s="175"/>
      <c r="K43" s="423"/>
      <c r="L43" s="175"/>
      <c r="M43" s="175"/>
      <c r="N43" s="271"/>
      <c r="O43" s="175"/>
      <c r="P43" s="271"/>
      <c r="Q43" s="175"/>
      <c r="R43" s="175"/>
      <c r="S43" s="271"/>
      <c r="T43" s="175"/>
      <c r="U43" s="271"/>
      <c r="V43" s="175"/>
      <c r="W43" s="175"/>
      <c r="X43" s="271"/>
      <c r="Y43" s="175"/>
      <c r="Z43" s="271"/>
      <c r="AA43" s="175"/>
      <c r="AB43" s="175">
        <v>1</v>
      </c>
      <c r="AC43" s="271">
        <v>1</v>
      </c>
      <c r="AD43" s="175"/>
      <c r="AE43" s="271"/>
      <c r="AF43" s="175"/>
      <c r="AG43" s="175"/>
      <c r="AH43" s="271"/>
      <c r="AI43" s="175"/>
      <c r="AJ43" s="271"/>
      <c r="AK43" s="175"/>
      <c r="AL43" s="175"/>
      <c r="AM43" s="271"/>
      <c r="AN43" s="175"/>
      <c r="AO43" s="271"/>
      <c r="AP43" s="175"/>
      <c r="AQ43" s="175"/>
      <c r="AR43" s="271"/>
      <c r="AS43" s="175"/>
      <c r="AT43" s="271"/>
      <c r="AU43" s="175"/>
      <c r="AV43" s="175"/>
      <c r="AW43" s="271"/>
      <c r="AX43" s="175"/>
      <c r="AY43" s="271"/>
      <c r="AZ43" s="175"/>
      <c r="BA43" s="175"/>
      <c r="BB43" s="271"/>
      <c r="BC43" s="175"/>
      <c r="BD43" s="271"/>
      <c r="BE43" s="175"/>
      <c r="BF43" s="175"/>
      <c r="BG43" s="271"/>
      <c r="BH43" s="175"/>
      <c r="BI43" s="271"/>
      <c r="BJ43" s="175"/>
      <c r="BK43" s="175"/>
      <c r="BL43" s="271"/>
      <c r="BM43" s="175"/>
      <c r="BN43" s="271"/>
      <c r="BO43" s="175"/>
      <c r="BP43" s="175">
        <f t="shared" si="4"/>
        <v>1</v>
      </c>
      <c r="BQ43" s="271">
        <f t="shared" si="5"/>
        <v>1</v>
      </c>
      <c r="BR43" s="175">
        <f t="shared" si="6"/>
        <v>0</v>
      </c>
      <c r="BS43" s="271">
        <f t="shared" si="7"/>
        <v>0</v>
      </c>
    </row>
    <row r="44" spans="1:71 16349:16379" ht="72" customHeight="1">
      <c r="A44" s="179" t="s">
        <v>268</v>
      </c>
      <c r="B44" s="179" t="s">
        <v>271</v>
      </c>
      <c r="C44" s="175" t="s">
        <v>474</v>
      </c>
      <c r="D44" s="179" t="s">
        <v>553</v>
      </c>
      <c r="E44" s="179" t="s">
        <v>554</v>
      </c>
      <c r="F44" s="177" t="s">
        <v>129</v>
      </c>
      <c r="G44" s="178">
        <v>46022</v>
      </c>
      <c r="H44" s="417">
        <v>1</v>
      </c>
      <c r="I44" s="420">
        <v>0.09</v>
      </c>
      <c r="J44" s="417"/>
      <c r="K44" s="420"/>
      <c r="L44" s="417"/>
      <c r="M44" s="417">
        <v>1</v>
      </c>
      <c r="N44" s="420">
        <v>0.09</v>
      </c>
      <c r="O44" s="417"/>
      <c r="P44" s="421"/>
      <c r="Q44" s="417"/>
      <c r="R44" s="417">
        <v>1</v>
      </c>
      <c r="S44" s="420">
        <v>0.09</v>
      </c>
      <c r="T44" s="417"/>
      <c r="U44" s="421"/>
      <c r="V44" s="417"/>
      <c r="W44" s="417">
        <v>1</v>
      </c>
      <c r="X44" s="420">
        <v>0.08</v>
      </c>
      <c r="Y44" s="417"/>
      <c r="Z44" s="421"/>
      <c r="AA44" s="417"/>
      <c r="AB44" s="417">
        <v>1</v>
      </c>
      <c r="AC44" s="420">
        <v>0.09</v>
      </c>
      <c r="AD44" s="417"/>
      <c r="AE44" s="421"/>
      <c r="AF44" s="417"/>
      <c r="AG44" s="417">
        <v>1</v>
      </c>
      <c r="AH44" s="420">
        <v>0.08</v>
      </c>
      <c r="AI44" s="417"/>
      <c r="AJ44" s="421"/>
      <c r="AK44" s="417"/>
      <c r="AL44" s="417">
        <v>1</v>
      </c>
      <c r="AM44" s="420">
        <v>0.08</v>
      </c>
      <c r="AN44" s="417"/>
      <c r="AO44" s="421"/>
      <c r="AP44" s="417"/>
      <c r="AQ44" s="417">
        <v>1</v>
      </c>
      <c r="AR44" s="420">
        <v>0.08</v>
      </c>
      <c r="AS44" s="417"/>
      <c r="AT44" s="421"/>
      <c r="AU44" s="417"/>
      <c r="AV44" s="417">
        <v>1</v>
      </c>
      <c r="AW44" s="420">
        <v>0.08</v>
      </c>
      <c r="AX44" s="417"/>
      <c r="AY44" s="421"/>
      <c r="AZ44" s="417"/>
      <c r="BA44" s="417">
        <v>1</v>
      </c>
      <c r="BB44" s="420">
        <v>0.08</v>
      </c>
      <c r="BC44" s="417"/>
      <c r="BD44" s="421"/>
      <c r="BE44" s="417"/>
      <c r="BF44" s="417">
        <v>1</v>
      </c>
      <c r="BG44" s="420">
        <v>0.08</v>
      </c>
      <c r="BH44" s="417"/>
      <c r="BI44" s="421"/>
      <c r="BJ44" s="417"/>
      <c r="BK44" s="417">
        <v>1</v>
      </c>
      <c r="BL44" s="420">
        <v>0.08</v>
      </c>
      <c r="BM44" s="175"/>
      <c r="BN44" s="271"/>
      <c r="BO44" s="175"/>
      <c r="BP44" s="175">
        <f t="shared" si="4"/>
        <v>12</v>
      </c>
      <c r="BQ44" s="271">
        <f t="shared" si="5"/>
        <v>0.99999999999999978</v>
      </c>
      <c r="BR44" s="175">
        <f t="shared" si="6"/>
        <v>0</v>
      </c>
      <c r="BS44" s="271">
        <f t="shared" si="7"/>
        <v>0</v>
      </c>
    </row>
    <row r="45" spans="1:71 16349:16379" ht="69.75" customHeight="1">
      <c r="A45" s="179" t="s">
        <v>268</v>
      </c>
      <c r="B45" s="179" t="s">
        <v>271</v>
      </c>
      <c r="C45" s="175" t="s">
        <v>477</v>
      </c>
      <c r="D45" s="179" t="s">
        <v>555</v>
      </c>
      <c r="E45" s="179" t="s">
        <v>556</v>
      </c>
      <c r="F45" s="177" t="s">
        <v>453</v>
      </c>
      <c r="G45" s="178">
        <v>46022</v>
      </c>
      <c r="H45" s="175"/>
      <c r="I45" s="423"/>
      <c r="J45" s="175"/>
      <c r="K45" s="423"/>
      <c r="L45" s="175"/>
      <c r="M45" s="175"/>
      <c r="N45" s="271"/>
      <c r="O45" s="175"/>
      <c r="P45" s="271"/>
      <c r="Q45" s="175"/>
      <c r="R45" s="175">
        <v>1</v>
      </c>
      <c r="S45" s="271">
        <v>0.25</v>
      </c>
      <c r="T45" s="175"/>
      <c r="U45" s="271"/>
      <c r="V45" s="175"/>
      <c r="W45" s="175"/>
      <c r="X45" s="271"/>
      <c r="Y45" s="175"/>
      <c r="Z45" s="271"/>
      <c r="AA45" s="175"/>
      <c r="AB45" s="175"/>
      <c r="AC45" s="271"/>
      <c r="AD45" s="175"/>
      <c r="AE45" s="271"/>
      <c r="AF45" s="175"/>
      <c r="AG45" s="175">
        <v>1</v>
      </c>
      <c r="AH45" s="271">
        <v>0.25</v>
      </c>
      <c r="AI45" s="175"/>
      <c r="AJ45" s="271"/>
      <c r="AK45" s="175"/>
      <c r="AL45" s="175"/>
      <c r="AM45" s="271"/>
      <c r="AN45" s="175"/>
      <c r="AO45" s="271"/>
      <c r="AP45" s="175"/>
      <c r="AQ45" s="175"/>
      <c r="AR45" s="271"/>
      <c r="AS45" s="175"/>
      <c r="AT45" s="271"/>
      <c r="AU45" s="175"/>
      <c r="AV45" s="175">
        <v>1</v>
      </c>
      <c r="AW45" s="271">
        <v>0.25</v>
      </c>
      <c r="AX45" s="175"/>
      <c r="AY45" s="271"/>
      <c r="AZ45" s="175"/>
      <c r="BA45" s="175"/>
      <c r="BB45" s="271"/>
      <c r="BC45" s="175"/>
      <c r="BD45" s="271"/>
      <c r="BE45" s="175"/>
      <c r="BF45" s="175"/>
      <c r="BG45" s="271"/>
      <c r="BH45" s="175"/>
      <c r="BI45" s="271"/>
      <c r="BJ45" s="175"/>
      <c r="BK45" s="175">
        <v>1</v>
      </c>
      <c r="BL45" s="271">
        <v>0.25</v>
      </c>
      <c r="BM45" s="175"/>
      <c r="BN45" s="271"/>
      <c r="BO45" s="175"/>
      <c r="BP45" s="175">
        <f t="shared" si="4"/>
        <v>4</v>
      </c>
      <c r="BQ45" s="271">
        <f t="shared" si="5"/>
        <v>1</v>
      </c>
      <c r="BR45" s="175">
        <f t="shared" si="6"/>
        <v>0</v>
      </c>
      <c r="BS45" s="271">
        <f t="shared" si="7"/>
        <v>0</v>
      </c>
    </row>
    <row r="46" spans="1:71 16349:16379" ht="69.75" customHeight="1">
      <c r="A46" s="179" t="s">
        <v>268</v>
      </c>
      <c r="B46" s="179" t="s">
        <v>272</v>
      </c>
      <c r="C46" s="175" t="s">
        <v>479</v>
      </c>
      <c r="D46" s="179" t="s">
        <v>557</v>
      </c>
      <c r="E46" s="179" t="s">
        <v>558</v>
      </c>
      <c r="F46" s="177" t="s">
        <v>559</v>
      </c>
      <c r="G46" s="178">
        <v>45898</v>
      </c>
      <c r="H46" s="175"/>
      <c r="I46" s="423"/>
      <c r="J46" s="175"/>
      <c r="K46" s="271"/>
      <c r="L46" s="175"/>
      <c r="M46" s="271"/>
      <c r="N46" s="175"/>
      <c r="O46" s="271"/>
      <c r="P46" s="175"/>
      <c r="Q46" s="271"/>
      <c r="R46" s="175"/>
      <c r="S46" s="271"/>
      <c r="T46" s="175"/>
      <c r="U46" s="271"/>
      <c r="V46" s="175"/>
      <c r="W46" s="271"/>
      <c r="X46" s="175"/>
      <c r="Y46" s="271"/>
      <c r="Z46" s="175"/>
      <c r="AA46" s="271"/>
      <c r="AB46" s="175"/>
      <c r="AC46" s="271"/>
      <c r="AD46" s="175"/>
      <c r="AE46" s="271"/>
      <c r="AF46" s="175"/>
      <c r="AG46" s="175"/>
      <c r="AH46" s="271"/>
      <c r="AI46" s="271"/>
      <c r="AJ46" s="426"/>
      <c r="AK46" s="426"/>
      <c r="AL46" s="175"/>
      <c r="AM46" s="271"/>
      <c r="AN46" s="175"/>
      <c r="AO46" s="271"/>
      <c r="AP46" s="175"/>
      <c r="AQ46" s="175">
        <v>1</v>
      </c>
      <c r="AR46" s="271">
        <v>1</v>
      </c>
      <c r="AS46" s="175"/>
      <c r="AT46" s="271"/>
      <c r="AU46" s="175"/>
      <c r="AV46" s="175"/>
      <c r="AW46" s="271"/>
      <c r="AX46" s="175"/>
      <c r="AY46" s="271"/>
      <c r="AZ46" s="175"/>
      <c r="BA46" s="175"/>
      <c r="BB46" s="271"/>
      <c r="BC46" s="175"/>
      <c r="BD46" s="271"/>
      <c r="BE46" s="175"/>
      <c r="BF46" s="175"/>
      <c r="BG46" s="271"/>
      <c r="BH46" s="175"/>
      <c r="BI46" s="271"/>
      <c r="BJ46" s="175"/>
      <c r="BK46" s="175"/>
      <c r="BL46" s="271"/>
      <c r="BM46" s="175"/>
      <c r="BN46" s="271"/>
      <c r="BO46" s="175"/>
      <c r="BP46" s="175">
        <f t="shared" si="4"/>
        <v>1</v>
      </c>
      <c r="BQ46" s="271">
        <f t="shared" si="5"/>
        <v>1</v>
      </c>
      <c r="BR46" s="175">
        <f t="shared" si="6"/>
        <v>0</v>
      </c>
      <c r="BS46" s="271">
        <f t="shared" si="7"/>
        <v>0</v>
      </c>
      <c r="XDU46" s="179"/>
      <c r="XDV46" s="179"/>
      <c r="XDW46" s="175"/>
      <c r="XDX46" s="179"/>
      <c r="XDY46" s="179"/>
      <c r="XDZ46" s="177"/>
      <c r="XEA46" s="178"/>
      <c r="XEB46" s="175"/>
      <c r="XEC46" s="423"/>
      <c r="XED46" s="175"/>
      <c r="XEE46" s="271"/>
      <c r="XEF46" s="175"/>
      <c r="XEG46" s="271"/>
      <c r="XEH46" s="175"/>
      <c r="XEI46" s="271"/>
      <c r="XEJ46" s="175"/>
      <c r="XEK46" s="271"/>
      <c r="XEL46" s="175"/>
      <c r="XEM46" s="271"/>
      <c r="XEN46" s="175"/>
      <c r="XEO46" s="271"/>
      <c r="XEP46" s="175"/>
      <c r="XEQ46" s="271"/>
      <c r="XER46" s="175"/>
      <c r="XES46" s="271"/>
      <c r="XET46" s="175"/>
      <c r="XEU46" s="271"/>
      <c r="XEV46" s="175"/>
      <c r="XEW46" s="271"/>
      <c r="XEX46" s="175"/>
      <c r="XEY46" s="271"/>
    </row>
    <row r="47" spans="1:71 16349:16379" ht="57.75" customHeight="1">
      <c r="A47" s="181" t="s">
        <v>268</v>
      </c>
      <c r="B47" s="181" t="s">
        <v>272</v>
      </c>
      <c r="C47" s="269" t="s">
        <v>482</v>
      </c>
      <c r="D47" s="181" t="s">
        <v>560</v>
      </c>
      <c r="E47" s="181" t="s">
        <v>561</v>
      </c>
      <c r="F47" s="183" t="s">
        <v>559</v>
      </c>
      <c r="G47" s="184">
        <v>46017</v>
      </c>
      <c r="H47" s="269"/>
      <c r="I47" s="424"/>
      <c r="J47" s="269"/>
      <c r="K47" s="424"/>
      <c r="L47" s="269"/>
      <c r="M47" s="269"/>
      <c r="N47" s="425"/>
      <c r="O47" s="269"/>
      <c r="P47" s="425"/>
      <c r="Q47" s="269"/>
      <c r="R47" s="269"/>
      <c r="S47" s="425"/>
      <c r="T47" s="269"/>
      <c r="U47" s="425"/>
      <c r="V47" s="269"/>
      <c r="W47" s="269">
        <v>1</v>
      </c>
      <c r="X47" s="425">
        <v>0.34</v>
      </c>
      <c r="Y47" s="269"/>
      <c r="Z47" s="425"/>
      <c r="AA47" s="269"/>
      <c r="AB47" s="269"/>
      <c r="AC47" s="425"/>
      <c r="AD47" s="269"/>
      <c r="AE47" s="425"/>
      <c r="AF47" s="269"/>
      <c r="AG47" s="269"/>
      <c r="AH47" s="425"/>
      <c r="AI47" s="269"/>
      <c r="AJ47" s="425"/>
      <c r="AK47" s="269"/>
      <c r="AL47" s="269"/>
      <c r="AM47" s="425"/>
      <c r="AN47" s="269"/>
      <c r="AO47" s="425"/>
      <c r="AP47" s="269"/>
      <c r="AQ47" s="269">
        <v>1</v>
      </c>
      <c r="AR47" s="425">
        <v>0.33</v>
      </c>
      <c r="AS47" s="269"/>
      <c r="AT47" s="425"/>
      <c r="AU47" s="269"/>
      <c r="AV47" s="269"/>
      <c r="AW47" s="425"/>
      <c r="AX47" s="269"/>
      <c r="AY47" s="425"/>
      <c r="AZ47" s="269"/>
      <c r="BA47" s="269"/>
      <c r="BB47" s="425"/>
      <c r="BC47" s="269"/>
      <c r="BD47" s="425"/>
      <c r="BE47" s="269"/>
      <c r="BF47" s="269"/>
      <c r="BG47" s="425"/>
      <c r="BH47" s="269"/>
      <c r="BI47" s="425"/>
      <c r="BJ47" s="269"/>
      <c r="BK47" s="269">
        <v>1</v>
      </c>
      <c r="BL47" s="425">
        <v>0.33</v>
      </c>
      <c r="BM47" s="269"/>
      <c r="BN47" s="425"/>
      <c r="BO47" s="269"/>
      <c r="BP47" s="269">
        <f t="shared" si="4"/>
        <v>3</v>
      </c>
      <c r="BQ47" s="425">
        <f t="shared" si="5"/>
        <v>1</v>
      </c>
      <c r="BR47" s="269">
        <f t="shared" si="6"/>
        <v>0</v>
      </c>
      <c r="BS47" s="425">
        <f t="shared" si="7"/>
        <v>0</v>
      </c>
    </row>
    <row r="48" spans="1:71 16349:16379" ht="140">
      <c r="A48" s="262" t="s">
        <v>273</v>
      </c>
      <c r="B48" s="262" t="s">
        <v>274</v>
      </c>
      <c r="C48" s="261" t="s">
        <v>450</v>
      </c>
      <c r="D48" s="262" t="s">
        <v>562</v>
      </c>
      <c r="E48" s="262" t="s">
        <v>563</v>
      </c>
      <c r="F48" s="263" t="s">
        <v>72</v>
      </c>
      <c r="G48" s="264">
        <v>46022</v>
      </c>
      <c r="H48" s="261"/>
      <c r="I48" s="414"/>
      <c r="J48" s="261"/>
      <c r="K48" s="414"/>
      <c r="L48" s="261"/>
      <c r="M48" s="261"/>
      <c r="N48" s="415"/>
      <c r="O48" s="261"/>
      <c r="P48" s="415"/>
      <c r="Q48" s="261"/>
      <c r="R48" s="261"/>
      <c r="S48" s="415"/>
      <c r="T48" s="261"/>
      <c r="U48" s="415"/>
      <c r="V48" s="261"/>
      <c r="W48" s="261"/>
      <c r="X48" s="415"/>
      <c r="Y48" s="261"/>
      <c r="Z48" s="415"/>
      <c r="AA48" s="261"/>
      <c r="AB48" s="261"/>
      <c r="AC48" s="415"/>
      <c r="AD48" s="261"/>
      <c r="AE48" s="415"/>
      <c r="AF48" s="261"/>
      <c r="AG48" s="261">
        <v>1</v>
      </c>
      <c r="AH48" s="415">
        <v>0.5</v>
      </c>
      <c r="AI48" s="261"/>
      <c r="AJ48" s="415"/>
      <c r="AK48" s="261"/>
      <c r="AL48" s="261"/>
      <c r="AM48" s="415"/>
      <c r="AN48" s="261"/>
      <c r="AO48" s="415"/>
      <c r="AP48" s="261"/>
      <c r="AQ48" s="261"/>
      <c r="AR48" s="415"/>
      <c r="AS48" s="261"/>
      <c r="AT48" s="415"/>
      <c r="AU48" s="261"/>
      <c r="AV48" s="261"/>
      <c r="AW48" s="415"/>
      <c r="AX48" s="261"/>
      <c r="AY48" s="415"/>
      <c r="AZ48" s="261"/>
      <c r="BA48" s="261"/>
      <c r="BB48" s="415"/>
      <c r="BC48" s="261"/>
      <c r="BD48" s="415"/>
      <c r="BE48" s="261"/>
      <c r="BF48" s="261"/>
      <c r="BG48" s="415"/>
      <c r="BH48" s="261"/>
      <c r="BI48" s="415"/>
      <c r="BJ48" s="261"/>
      <c r="BK48" s="261">
        <v>1</v>
      </c>
      <c r="BL48" s="415">
        <v>0.5</v>
      </c>
      <c r="BM48" s="261"/>
      <c r="BN48" s="415"/>
      <c r="BO48" s="261"/>
      <c r="BP48" s="261">
        <f t="shared" si="4"/>
        <v>2</v>
      </c>
      <c r="BQ48" s="415">
        <f t="shared" si="5"/>
        <v>1</v>
      </c>
      <c r="BR48" s="261">
        <f t="shared" si="6"/>
        <v>0</v>
      </c>
      <c r="BS48" s="415">
        <f t="shared" si="7"/>
        <v>0</v>
      </c>
    </row>
    <row r="49" spans="1:71" ht="87">
      <c r="A49" s="176" t="s">
        <v>273</v>
      </c>
      <c r="B49" s="176" t="s">
        <v>274</v>
      </c>
      <c r="C49" s="175" t="s">
        <v>454</v>
      </c>
      <c r="D49" s="427" t="s">
        <v>564</v>
      </c>
      <c r="E49" s="428" t="s">
        <v>565</v>
      </c>
      <c r="F49" s="428" t="s">
        <v>559</v>
      </c>
      <c r="G49" s="178">
        <v>46022</v>
      </c>
      <c r="H49" s="175"/>
      <c r="I49" s="423"/>
      <c r="J49" s="175"/>
      <c r="K49" s="423"/>
      <c r="L49" s="175"/>
      <c r="M49" s="175"/>
      <c r="N49" s="271"/>
      <c r="O49" s="175"/>
      <c r="P49" s="271"/>
      <c r="Q49" s="175"/>
      <c r="R49" s="175"/>
      <c r="S49" s="271"/>
      <c r="T49" s="175"/>
      <c r="U49" s="271"/>
      <c r="V49" s="175"/>
      <c r="W49" s="175"/>
      <c r="X49" s="271"/>
      <c r="Y49" s="175"/>
      <c r="Z49" s="271"/>
      <c r="AA49" s="175"/>
      <c r="AB49" s="175"/>
      <c r="AC49" s="271"/>
      <c r="AD49" s="175"/>
      <c r="AE49" s="271"/>
      <c r="AF49" s="175"/>
      <c r="AG49" s="175"/>
      <c r="AH49" s="271"/>
      <c r="AI49" s="175"/>
      <c r="AJ49" s="271"/>
      <c r="AK49" s="175"/>
      <c r="AL49" s="175"/>
      <c r="AM49" s="271"/>
      <c r="AN49" s="175"/>
      <c r="AO49" s="271"/>
      <c r="AP49" s="175"/>
      <c r="AQ49" s="175"/>
      <c r="AR49" s="271"/>
      <c r="AS49" s="175"/>
      <c r="AT49" s="271"/>
      <c r="AU49" s="175"/>
      <c r="AV49" s="175"/>
      <c r="AW49" s="271"/>
      <c r="AX49" s="175"/>
      <c r="AY49" s="271"/>
      <c r="AZ49" s="175"/>
      <c r="BA49" s="175"/>
      <c r="BB49" s="271"/>
      <c r="BC49" s="175"/>
      <c r="BD49" s="271"/>
      <c r="BE49" s="175"/>
      <c r="BF49" s="175"/>
      <c r="BG49" s="271"/>
      <c r="BH49" s="175"/>
      <c r="BI49" s="271"/>
      <c r="BJ49" s="175"/>
      <c r="BK49" s="175">
        <v>1</v>
      </c>
      <c r="BL49" s="271">
        <v>1</v>
      </c>
      <c r="BM49" s="175"/>
      <c r="BN49" s="271"/>
      <c r="BO49" s="175"/>
      <c r="BP49" s="175">
        <f t="shared" si="4"/>
        <v>1</v>
      </c>
      <c r="BQ49" s="271">
        <f t="shared" si="5"/>
        <v>1</v>
      </c>
      <c r="BR49" s="175">
        <f t="shared" si="6"/>
        <v>0</v>
      </c>
      <c r="BS49" s="271">
        <f t="shared" si="7"/>
        <v>0</v>
      </c>
    </row>
    <row r="50" spans="1:71" ht="101.5">
      <c r="A50" s="176" t="s">
        <v>273</v>
      </c>
      <c r="B50" s="176" t="s">
        <v>274</v>
      </c>
      <c r="C50" s="175" t="s">
        <v>457</v>
      </c>
      <c r="D50" s="427" t="s">
        <v>566</v>
      </c>
      <c r="E50" s="429" t="s">
        <v>567</v>
      </c>
      <c r="F50" s="428" t="s">
        <v>559</v>
      </c>
      <c r="G50" s="178">
        <v>46022</v>
      </c>
      <c r="H50" s="175"/>
      <c r="I50" s="423"/>
      <c r="J50" s="175"/>
      <c r="K50" s="423"/>
      <c r="L50" s="175"/>
      <c r="M50" s="175"/>
      <c r="N50" s="271"/>
      <c r="O50" s="175"/>
      <c r="P50" s="271"/>
      <c r="Q50" s="175"/>
      <c r="R50" s="175"/>
      <c r="S50" s="271"/>
      <c r="T50" s="175"/>
      <c r="U50" s="271"/>
      <c r="V50" s="175"/>
      <c r="W50" s="175"/>
      <c r="X50" s="271"/>
      <c r="Y50" s="175"/>
      <c r="Z50" s="271"/>
      <c r="AA50" s="175"/>
      <c r="AB50" s="175"/>
      <c r="AC50" s="271"/>
      <c r="AD50" s="175"/>
      <c r="AE50" s="271"/>
      <c r="AF50" s="175"/>
      <c r="AG50" s="175"/>
      <c r="AH50" s="271"/>
      <c r="AI50" s="175"/>
      <c r="AJ50" s="271"/>
      <c r="AK50" s="175"/>
      <c r="AL50" s="175"/>
      <c r="AM50" s="271"/>
      <c r="AN50" s="175"/>
      <c r="AO50" s="271"/>
      <c r="AP50" s="175"/>
      <c r="AQ50" s="175"/>
      <c r="AR50" s="271"/>
      <c r="AS50" s="175"/>
      <c r="AT50" s="271"/>
      <c r="AU50" s="175"/>
      <c r="AV50" s="175"/>
      <c r="AW50" s="271"/>
      <c r="AX50" s="175"/>
      <c r="AY50" s="271"/>
      <c r="AZ50" s="175"/>
      <c r="BA50" s="175"/>
      <c r="BB50" s="271"/>
      <c r="BC50" s="175"/>
      <c r="BD50" s="271"/>
      <c r="BE50" s="175"/>
      <c r="BF50" s="175"/>
      <c r="BG50" s="271"/>
      <c r="BH50" s="175"/>
      <c r="BI50" s="271"/>
      <c r="BJ50" s="175"/>
      <c r="BK50" s="175">
        <v>1</v>
      </c>
      <c r="BL50" s="271">
        <v>1</v>
      </c>
      <c r="BM50" s="175"/>
      <c r="BN50" s="271"/>
      <c r="BO50" s="175"/>
      <c r="BP50" s="175">
        <f t="shared" si="4"/>
        <v>1</v>
      </c>
      <c r="BQ50" s="271">
        <f t="shared" si="5"/>
        <v>1</v>
      </c>
      <c r="BR50" s="175">
        <f t="shared" si="6"/>
        <v>0</v>
      </c>
      <c r="BS50" s="271">
        <f t="shared" si="7"/>
        <v>0</v>
      </c>
    </row>
    <row r="51" spans="1:71" ht="87">
      <c r="A51" s="176" t="s">
        <v>273</v>
      </c>
      <c r="B51" s="176" t="s">
        <v>274</v>
      </c>
      <c r="C51" s="175" t="s">
        <v>568</v>
      </c>
      <c r="D51" s="427" t="s">
        <v>569</v>
      </c>
      <c r="E51" s="429" t="s">
        <v>570</v>
      </c>
      <c r="F51" s="428" t="s">
        <v>559</v>
      </c>
      <c r="G51" s="178">
        <v>46022</v>
      </c>
      <c r="H51" s="430"/>
      <c r="I51" s="431"/>
      <c r="J51" s="430"/>
      <c r="K51" s="431"/>
      <c r="L51" s="430"/>
      <c r="M51" s="430"/>
      <c r="N51" s="432"/>
      <c r="O51" s="430"/>
      <c r="P51" s="432"/>
      <c r="Q51" s="430"/>
      <c r="R51" s="430"/>
      <c r="S51" s="432"/>
      <c r="T51" s="430"/>
      <c r="U51" s="432"/>
      <c r="V51" s="430"/>
      <c r="W51" s="430"/>
      <c r="X51" s="432"/>
      <c r="Y51" s="430"/>
      <c r="Z51" s="432"/>
      <c r="AA51" s="430"/>
      <c r="AB51" s="430"/>
      <c r="AC51" s="432"/>
      <c r="AD51" s="430"/>
      <c r="AE51" s="432"/>
      <c r="AF51" s="430"/>
      <c r="AG51" s="430">
        <v>1</v>
      </c>
      <c r="AH51" s="432">
        <v>0.5</v>
      </c>
      <c r="AI51" s="430"/>
      <c r="AJ51" s="432"/>
      <c r="AK51" s="430"/>
      <c r="AL51" s="430"/>
      <c r="AM51" s="432"/>
      <c r="AN51" s="430"/>
      <c r="AO51" s="432"/>
      <c r="AP51" s="430"/>
      <c r="AQ51" s="430"/>
      <c r="AR51" s="432"/>
      <c r="AS51" s="430"/>
      <c r="AT51" s="432"/>
      <c r="AU51" s="430"/>
      <c r="AV51" s="430"/>
      <c r="AW51" s="432"/>
      <c r="AX51" s="430"/>
      <c r="AY51" s="432"/>
      <c r="AZ51" s="430"/>
      <c r="BA51" s="430"/>
      <c r="BB51" s="432"/>
      <c r="BC51" s="430"/>
      <c r="BD51" s="432"/>
      <c r="BE51" s="430"/>
      <c r="BF51" s="430"/>
      <c r="BG51" s="432"/>
      <c r="BH51" s="430"/>
      <c r="BI51" s="432"/>
      <c r="BJ51" s="430"/>
      <c r="BK51" s="417">
        <v>1</v>
      </c>
      <c r="BL51" s="421">
        <v>0.5</v>
      </c>
      <c r="BM51" s="175"/>
      <c r="BN51" s="271"/>
      <c r="BO51" s="175"/>
      <c r="BP51" s="175">
        <f t="shared" si="4"/>
        <v>2</v>
      </c>
      <c r="BQ51" s="271">
        <f t="shared" si="5"/>
        <v>1</v>
      </c>
      <c r="BR51" s="175">
        <f t="shared" si="6"/>
        <v>0</v>
      </c>
      <c r="BS51" s="271">
        <f t="shared" si="7"/>
        <v>0</v>
      </c>
    </row>
    <row r="52" spans="1:71" ht="87">
      <c r="A52" s="176" t="s">
        <v>273</v>
      </c>
      <c r="B52" s="176" t="s">
        <v>275</v>
      </c>
      <c r="C52" s="175" t="s">
        <v>461</v>
      </c>
      <c r="D52" s="427" t="s">
        <v>571</v>
      </c>
      <c r="E52" s="429" t="s">
        <v>572</v>
      </c>
      <c r="F52" s="428" t="s">
        <v>559</v>
      </c>
      <c r="G52" s="178">
        <v>46022</v>
      </c>
      <c r="H52" s="175"/>
      <c r="I52" s="423"/>
      <c r="J52" s="175"/>
      <c r="K52" s="423"/>
      <c r="L52" s="175"/>
      <c r="M52" s="175"/>
      <c r="N52" s="271"/>
      <c r="O52" s="175"/>
      <c r="P52" s="271"/>
      <c r="Q52" s="175"/>
      <c r="R52" s="175"/>
      <c r="S52" s="271"/>
      <c r="T52" s="175"/>
      <c r="U52" s="271"/>
      <c r="V52" s="175"/>
      <c r="W52" s="175"/>
      <c r="X52" s="271"/>
      <c r="Y52" s="175"/>
      <c r="Z52" s="271"/>
      <c r="AA52" s="175"/>
      <c r="AB52" s="175"/>
      <c r="AC52" s="271"/>
      <c r="AD52" s="175"/>
      <c r="AE52" s="271"/>
      <c r="AF52" s="175"/>
      <c r="AG52" s="175"/>
      <c r="AH52" s="271"/>
      <c r="AI52" s="175"/>
      <c r="AJ52" s="271"/>
      <c r="AK52" s="175"/>
      <c r="AL52" s="175"/>
      <c r="AM52" s="271"/>
      <c r="AN52" s="175"/>
      <c r="AO52" s="271"/>
      <c r="AP52" s="175"/>
      <c r="AQ52" s="175"/>
      <c r="AR52" s="271"/>
      <c r="AS52" s="175"/>
      <c r="AT52" s="271"/>
      <c r="AU52" s="175"/>
      <c r="AV52" s="175"/>
      <c r="AW52" s="271"/>
      <c r="AX52" s="175"/>
      <c r="AY52" s="271"/>
      <c r="AZ52" s="175"/>
      <c r="BA52" s="175"/>
      <c r="BB52" s="271"/>
      <c r="BC52" s="175"/>
      <c r="BD52" s="271"/>
      <c r="BE52" s="175"/>
      <c r="BF52" s="175"/>
      <c r="BG52" s="271"/>
      <c r="BH52" s="175"/>
      <c r="BI52" s="271"/>
      <c r="BJ52" s="175"/>
      <c r="BK52" s="175">
        <v>1</v>
      </c>
      <c r="BL52" s="271">
        <v>1</v>
      </c>
      <c r="BM52" s="175"/>
      <c r="BN52" s="271"/>
      <c r="BO52" s="175"/>
      <c r="BP52" s="175">
        <f t="shared" si="4"/>
        <v>1</v>
      </c>
      <c r="BQ52" s="271">
        <f t="shared" si="5"/>
        <v>1</v>
      </c>
      <c r="BR52" s="175">
        <f t="shared" si="6"/>
        <v>0</v>
      </c>
      <c r="BS52" s="271">
        <f t="shared" si="7"/>
        <v>0</v>
      </c>
    </row>
    <row r="53" spans="1:71" ht="98">
      <c r="A53" s="176" t="s">
        <v>273</v>
      </c>
      <c r="B53" s="176" t="s">
        <v>275</v>
      </c>
      <c r="C53" s="175" t="s">
        <v>464</v>
      </c>
      <c r="D53" s="176" t="s">
        <v>573</v>
      </c>
      <c r="E53" s="176" t="s">
        <v>574</v>
      </c>
      <c r="F53" s="176" t="s">
        <v>72</v>
      </c>
      <c r="G53" s="178">
        <v>46022</v>
      </c>
      <c r="H53" s="175"/>
      <c r="I53" s="423"/>
      <c r="J53" s="175"/>
      <c r="K53" s="423"/>
      <c r="L53" s="175"/>
      <c r="M53" s="175"/>
      <c r="N53" s="271"/>
      <c r="O53" s="175"/>
      <c r="P53" s="271"/>
      <c r="Q53" s="175"/>
      <c r="R53" s="175"/>
      <c r="S53" s="271"/>
      <c r="T53" s="175"/>
      <c r="U53" s="271"/>
      <c r="V53" s="175"/>
      <c r="W53" s="175"/>
      <c r="X53" s="271"/>
      <c r="Y53" s="175"/>
      <c r="Z53" s="271"/>
      <c r="AA53" s="175"/>
      <c r="AB53" s="175"/>
      <c r="AC53" s="271"/>
      <c r="AD53" s="175"/>
      <c r="AE53" s="271"/>
      <c r="AF53" s="175"/>
      <c r="AG53" s="175"/>
      <c r="AH53" s="271"/>
      <c r="AI53" s="175"/>
      <c r="AJ53" s="271"/>
      <c r="AK53" s="175"/>
      <c r="AL53" s="175"/>
      <c r="AM53" s="271"/>
      <c r="AN53" s="175"/>
      <c r="AO53" s="271"/>
      <c r="AP53" s="175"/>
      <c r="AQ53" s="175"/>
      <c r="AR53" s="271"/>
      <c r="AS53" s="175"/>
      <c r="AT53" s="271"/>
      <c r="AU53" s="175"/>
      <c r="AV53" s="175"/>
      <c r="AW53" s="271"/>
      <c r="AX53" s="175"/>
      <c r="AY53" s="271"/>
      <c r="AZ53" s="175"/>
      <c r="BA53" s="175"/>
      <c r="BB53" s="271"/>
      <c r="BC53" s="175"/>
      <c r="BD53" s="271"/>
      <c r="BE53" s="175"/>
      <c r="BF53" s="175"/>
      <c r="BG53" s="271"/>
      <c r="BH53" s="175"/>
      <c r="BI53" s="271"/>
      <c r="BJ53" s="175"/>
      <c r="BK53" s="175">
        <v>1</v>
      </c>
      <c r="BL53" s="271">
        <v>1</v>
      </c>
      <c r="BM53" s="175"/>
      <c r="BN53" s="271"/>
      <c r="BO53" s="175"/>
      <c r="BP53" s="175">
        <f t="shared" si="4"/>
        <v>1</v>
      </c>
      <c r="BQ53" s="271">
        <f t="shared" si="5"/>
        <v>1</v>
      </c>
      <c r="BR53" s="175">
        <f t="shared" si="6"/>
        <v>0</v>
      </c>
      <c r="BS53" s="271">
        <f t="shared" si="7"/>
        <v>0</v>
      </c>
    </row>
    <row r="54" spans="1:71" ht="145">
      <c r="A54" s="182" t="s">
        <v>273</v>
      </c>
      <c r="B54" s="182" t="s">
        <v>276</v>
      </c>
      <c r="C54" s="269" t="s">
        <v>474</v>
      </c>
      <c r="D54" s="433" t="s">
        <v>575</v>
      </c>
      <c r="E54" s="434" t="s">
        <v>576</v>
      </c>
      <c r="F54" s="435" t="s">
        <v>559</v>
      </c>
      <c r="G54" s="184">
        <v>46022</v>
      </c>
      <c r="H54" s="269"/>
      <c r="I54" s="424"/>
      <c r="J54" s="269"/>
      <c r="K54" s="424"/>
      <c r="L54" s="269"/>
      <c r="M54" s="269"/>
      <c r="N54" s="425"/>
      <c r="O54" s="269"/>
      <c r="P54" s="425"/>
      <c r="Q54" s="269"/>
      <c r="R54" s="269"/>
      <c r="S54" s="425"/>
      <c r="T54" s="269"/>
      <c r="U54" s="425"/>
      <c r="V54" s="269"/>
      <c r="W54" s="269"/>
      <c r="X54" s="425"/>
      <c r="Y54" s="269"/>
      <c r="Z54" s="425"/>
      <c r="AA54" s="269"/>
      <c r="AB54" s="269"/>
      <c r="AC54" s="425"/>
      <c r="AD54" s="269"/>
      <c r="AE54" s="425"/>
      <c r="AF54" s="269"/>
      <c r="AG54" s="269"/>
      <c r="AH54" s="425"/>
      <c r="AI54" s="269"/>
      <c r="AJ54" s="425"/>
      <c r="AK54" s="269"/>
      <c r="AL54" s="269"/>
      <c r="AM54" s="425"/>
      <c r="AN54" s="269"/>
      <c r="AO54" s="425"/>
      <c r="AP54" s="269"/>
      <c r="AQ54" s="269"/>
      <c r="AR54" s="425"/>
      <c r="AS54" s="269"/>
      <c r="AT54" s="425"/>
      <c r="AU54" s="269"/>
      <c r="AV54" s="269"/>
      <c r="AW54" s="425"/>
      <c r="AX54" s="269"/>
      <c r="AY54" s="425"/>
      <c r="AZ54" s="269"/>
      <c r="BA54" s="269"/>
      <c r="BB54" s="425"/>
      <c r="BC54" s="269"/>
      <c r="BD54" s="425"/>
      <c r="BE54" s="269"/>
      <c r="BF54" s="269"/>
      <c r="BG54" s="425"/>
      <c r="BH54" s="269"/>
      <c r="BI54" s="425"/>
      <c r="BJ54" s="269"/>
      <c r="BK54" s="269">
        <v>1</v>
      </c>
      <c r="BL54" s="425">
        <v>1</v>
      </c>
      <c r="BM54" s="269"/>
      <c r="BN54" s="425"/>
      <c r="BO54" s="269"/>
      <c r="BP54" s="269">
        <f t="shared" si="4"/>
        <v>1</v>
      </c>
      <c r="BQ54" s="425">
        <f t="shared" si="5"/>
        <v>1</v>
      </c>
      <c r="BR54" s="269">
        <f t="shared" si="6"/>
        <v>0</v>
      </c>
      <c r="BS54" s="425">
        <f t="shared" si="7"/>
        <v>0</v>
      </c>
    </row>
    <row r="55" spans="1:71" ht="42">
      <c r="A55" s="260" t="s">
        <v>277</v>
      </c>
      <c r="B55" s="260" t="s">
        <v>278</v>
      </c>
      <c r="C55" s="261" t="s">
        <v>450</v>
      </c>
      <c r="D55" s="262" t="s">
        <v>577</v>
      </c>
      <c r="E55" s="262" t="s">
        <v>578</v>
      </c>
      <c r="F55" s="263" t="s">
        <v>523</v>
      </c>
      <c r="G55" s="264">
        <v>46022</v>
      </c>
      <c r="H55" s="261"/>
      <c r="I55" s="414"/>
      <c r="J55" s="261"/>
      <c r="K55" s="414"/>
      <c r="L55" s="261"/>
      <c r="M55" s="261"/>
      <c r="N55" s="415"/>
      <c r="O55" s="261"/>
      <c r="P55" s="415"/>
      <c r="Q55" s="261"/>
      <c r="R55" s="261">
        <v>1</v>
      </c>
      <c r="S55" s="415">
        <v>0.25</v>
      </c>
      <c r="T55" s="261"/>
      <c r="U55" s="415"/>
      <c r="V55" s="261"/>
      <c r="W55" s="261"/>
      <c r="X55" s="415"/>
      <c r="Y55" s="261"/>
      <c r="Z55" s="415"/>
      <c r="AA55" s="261"/>
      <c r="AB55" s="261"/>
      <c r="AC55" s="415"/>
      <c r="AD55" s="261"/>
      <c r="AE55" s="415"/>
      <c r="AF55" s="261"/>
      <c r="AG55" s="261">
        <v>1</v>
      </c>
      <c r="AH55" s="415">
        <v>0.25</v>
      </c>
      <c r="AI55" s="261"/>
      <c r="AJ55" s="415"/>
      <c r="AK55" s="261"/>
      <c r="AL55" s="261"/>
      <c r="AM55" s="415"/>
      <c r="AN55" s="261"/>
      <c r="AO55" s="415"/>
      <c r="AP55" s="261"/>
      <c r="AQ55" s="261"/>
      <c r="AR55" s="415"/>
      <c r="AS55" s="261"/>
      <c r="AT55" s="415"/>
      <c r="AU55" s="261"/>
      <c r="AV55" s="261">
        <v>1</v>
      </c>
      <c r="AW55" s="415">
        <v>0.25</v>
      </c>
      <c r="AX55" s="261"/>
      <c r="AY55" s="415"/>
      <c r="AZ55" s="261"/>
      <c r="BA55" s="261"/>
      <c r="BB55" s="415"/>
      <c r="BC55" s="261"/>
      <c r="BD55" s="415"/>
      <c r="BE55" s="261"/>
      <c r="BF55" s="261"/>
      <c r="BG55" s="415"/>
      <c r="BH55" s="261"/>
      <c r="BI55" s="415"/>
      <c r="BJ55" s="261"/>
      <c r="BK55" s="261">
        <v>1</v>
      </c>
      <c r="BL55" s="415">
        <v>0.25</v>
      </c>
      <c r="BM55" s="261"/>
      <c r="BN55" s="415"/>
      <c r="BO55" s="261"/>
      <c r="BP55" s="261">
        <f t="shared" si="4"/>
        <v>4</v>
      </c>
      <c r="BQ55" s="415">
        <f t="shared" si="5"/>
        <v>1</v>
      </c>
      <c r="BR55" s="261">
        <f t="shared" si="6"/>
        <v>0</v>
      </c>
      <c r="BS55" s="415">
        <f t="shared" si="7"/>
        <v>0</v>
      </c>
    </row>
    <row r="56" spans="1:71" ht="42">
      <c r="A56" s="179" t="s">
        <v>277</v>
      </c>
      <c r="B56" s="179" t="s">
        <v>279</v>
      </c>
      <c r="C56" s="175" t="s">
        <v>461</v>
      </c>
      <c r="D56" s="176" t="s">
        <v>579</v>
      </c>
      <c r="E56" s="176" t="s">
        <v>580</v>
      </c>
      <c r="F56" s="177" t="s">
        <v>523</v>
      </c>
      <c r="G56" s="178">
        <v>45991</v>
      </c>
      <c r="H56" s="175"/>
      <c r="I56" s="423"/>
      <c r="J56" s="175"/>
      <c r="K56" s="423"/>
      <c r="L56" s="175"/>
      <c r="M56" s="175"/>
      <c r="N56" s="271"/>
      <c r="O56" s="175"/>
      <c r="P56" s="271"/>
      <c r="Q56" s="175"/>
      <c r="R56" s="175"/>
      <c r="S56" s="271"/>
      <c r="T56" s="175"/>
      <c r="U56" s="271"/>
      <c r="V56" s="175"/>
      <c r="W56" s="175"/>
      <c r="X56" s="271"/>
      <c r="Y56" s="175"/>
      <c r="Z56" s="271"/>
      <c r="AA56" s="175"/>
      <c r="AB56" s="175"/>
      <c r="AC56" s="271"/>
      <c r="AD56" s="175"/>
      <c r="AE56" s="271"/>
      <c r="AF56" s="175"/>
      <c r="AG56" s="175"/>
      <c r="AH56" s="271"/>
      <c r="AI56" s="175"/>
      <c r="AJ56" s="271"/>
      <c r="AK56" s="175"/>
      <c r="AL56" s="175"/>
      <c r="AM56" s="271"/>
      <c r="AN56" s="175"/>
      <c r="AO56" s="271"/>
      <c r="AP56" s="175"/>
      <c r="AQ56" s="175"/>
      <c r="AR56" s="271"/>
      <c r="AS56" s="175"/>
      <c r="AT56" s="271"/>
      <c r="AU56" s="175"/>
      <c r="AV56" s="175"/>
      <c r="AW56" s="271"/>
      <c r="AX56" s="175"/>
      <c r="AY56" s="271"/>
      <c r="AZ56" s="175"/>
      <c r="BA56" s="175"/>
      <c r="BB56" s="271"/>
      <c r="BC56" s="175"/>
      <c r="BD56" s="271"/>
      <c r="BE56" s="175"/>
      <c r="BF56" s="175">
        <v>1</v>
      </c>
      <c r="BG56" s="271">
        <v>1</v>
      </c>
      <c r="BH56" s="175"/>
      <c r="BI56" s="271"/>
      <c r="BJ56" s="175"/>
      <c r="BK56" s="175"/>
      <c r="BL56" s="271"/>
      <c r="BM56" s="175"/>
      <c r="BN56" s="271"/>
      <c r="BO56" s="175"/>
      <c r="BP56" s="175">
        <f t="shared" si="4"/>
        <v>1</v>
      </c>
      <c r="BQ56" s="271">
        <f t="shared" si="5"/>
        <v>1</v>
      </c>
      <c r="BR56" s="175">
        <f t="shared" si="6"/>
        <v>0</v>
      </c>
      <c r="BS56" s="271">
        <f t="shared" si="7"/>
        <v>0</v>
      </c>
    </row>
    <row r="57" spans="1:71" ht="42">
      <c r="A57" s="179" t="s">
        <v>277</v>
      </c>
      <c r="B57" s="179" t="s">
        <v>280</v>
      </c>
      <c r="C57" s="175" t="s">
        <v>474</v>
      </c>
      <c r="D57" s="176" t="s">
        <v>581</v>
      </c>
      <c r="E57" s="176" t="s">
        <v>582</v>
      </c>
      <c r="F57" s="177" t="s">
        <v>523</v>
      </c>
      <c r="G57" s="178">
        <v>46011</v>
      </c>
      <c r="H57" s="175"/>
      <c r="I57" s="423"/>
      <c r="J57" s="175"/>
      <c r="K57" s="423"/>
      <c r="L57" s="175"/>
      <c r="M57" s="175"/>
      <c r="N57" s="271"/>
      <c r="O57" s="175"/>
      <c r="P57" s="271"/>
      <c r="Q57" s="175"/>
      <c r="R57" s="175"/>
      <c r="S57" s="271"/>
      <c r="T57" s="175"/>
      <c r="U57" s="271"/>
      <c r="V57" s="175"/>
      <c r="W57" s="175"/>
      <c r="X57" s="271"/>
      <c r="Y57" s="175"/>
      <c r="Z57" s="271"/>
      <c r="AA57" s="175"/>
      <c r="AB57" s="175"/>
      <c r="AC57" s="271"/>
      <c r="AD57" s="175"/>
      <c r="AE57" s="271"/>
      <c r="AF57" s="175"/>
      <c r="AG57" s="175"/>
      <c r="AH57" s="271"/>
      <c r="AI57" s="175"/>
      <c r="AJ57" s="271"/>
      <c r="AK57" s="175"/>
      <c r="AL57" s="175"/>
      <c r="AM57" s="271"/>
      <c r="AN57" s="175"/>
      <c r="AO57" s="271"/>
      <c r="AP57" s="175"/>
      <c r="AQ57" s="175"/>
      <c r="AR57" s="271"/>
      <c r="AS57" s="175"/>
      <c r="AT57" s="271"/>
      <c r="AU57" s="175"/>
      <c r="AV57" s="175"/>
      <c r="AW57" s="271"/>
      <c r="AX57" s="175"/>
      <c r="AY57" s="271"/>
      <c r="AZ57" s="175"/>
      <c r="BA57" s="175"/>
      <c r="BB57" s="271"/>
      <c r="BC57" s="175"/>
      <c r="BD57" s="271"/>
      <c r="BE57" s="175"/>
      <c r="BF57" s="175"/>
      <c r="BG57" s="271"/>
      <c r="BH57" s="175"/>
      <c r="BI57" s="271"/>
      <c r="BJ57" s="175"/>
      <c r="BK57" s="175">
        <v>1</v>
      </c>
      <c r="BL57" s="271">
        <v>1</v>
      </c>
      <c r="BM57" s="175"/>
      <c r="BN57" s="271"/>
      <c r="BO57" s="175"/>
      <c r="BP57" s="175">
        <f t="shared" si="4"/>
        <v>1</v>
      </c>
      <c r="BQ57" s="271">
        <f t="shared" si="5"/>
        <v>1</v>
      </c>
      <c r="BR57" s="175">
        <f t="shared" si="6"/>
        <v>0</v>
      </c>
      <c r="BS57" s="271">
        <f t="shared" si="7"/>
        <v>0</v>
      </c>
    </row>
    <row r="58" spans="1:71" ht="42">
      <c r="A58" s="179" t="s">
        <v>277</v>
      </c>
      <c r="B58" s="179" t="s">
        <v>281</v>
      </c>
      <c r="C58" s="175" t="s">
        <v>479</v>
      </c>
      <c r="D58" s="176" t="s">
        <v>583</v>
      </c>
      <c r="E58" s="176" t="s">
        <v>584</v>
      </c>
      <c r="F58" s="177" t="s">
        <v>523</v>
      </c>
      <c r="G58" s="178">
        <v>45772</v>
      </c>
      <c r="H58" s="175"/>
      <c r="I58" s="423"/>
      <c r="J58" s="175"/>
      <c r="K58" s="423"/>
      <c r="L58" s="175"/>
      <c r="M58" s="175"/>
      <c r="N58" s="271"/>
      <c r="O58" s="175"/>
      <c r="P58" s="271"/>
      <c r="Q58" s="175"/>
      <c r="R58" s="175"/>
      <c r="S58" s="271"/>
      <c r="T58" s="175"/>
      <c r="U58" s="271"/>
      <c r="V58" s="175"/>
      <c r="W58" s="175">
        <v>1</v>
      </c>
      <c r="X58" s="271">
        <v>1</v>
      </c>
      <c r="Y58" s="175"/>
      <c r="Z58" s="271"/>
      <c r="AA58" s="175"/>
      <c r="AB58" s="175"/>
      <c r="AC58" s="271"/>
      <c r="AD58" s="175"/>
      <c r="AE58" s="271"/>
      <c r="AF58" s="175"/>
      <c r="AG58" s="175"/>
      <c r="AH58" s="271"/>
      <c r="AI58" s="175"/>
      <c r="AJ58" s="271"/>
      <c r="AK58" s="175"/>
      <c r="AL58" s="175"/>
      <c r="AM58" s="271"/>
      <c r="AN58" s="175"/>
      <c r="AO58" s="271"/>
      <c r="AP58" s="175"/>
      <c r="AQ58" s="175"/>
      <c r="AR58" s="271"/>
      <c r="AS58" s="175"/>
      <c r="AT58" s="271"/>
      <c r="AU58" s="175"/>
      <c r="AV58" s="175"/>
      <c r="AW58" s="271"/>
      <c r="AX58" s="175"/>
      <c r="AY58" s="271"/>
      <c r="AZ58" s="175"/>
      <c r="BA58" s="175"/>
      <c r="BB58" s="271"/>
      <c r="BC58" s="175"/>
      <c r="BD58" s="271"/>
      <c r="BE58" s="175"/>
      <c r="BF58" s="175"/>
      <c r="BG58" s="271"/>
      <c r="BH58" s="175"/>
      <c r="BI58" s="271"/>
      <c r="BJ58" s="175"/>
      <c r="BK58" s="175"/>
      <c r="BL58" s="271"/>
      <c r="BM58" s="175"/>
      <c r="BN58" s="271"/>
      <c r="BO58" s="175"/>
      <c r="BP58" s="175">
        <f t="shared" si="4"/>
        <v>1</v>
      </c>
      <c r="BQ58" s="271">
        <f t="shared" si="5"/>
        <v>1</v>
      </c>
      <c r="BR58" s="175">
        <f t="shared" si="6"/>
        <v>0</v>
      </c>
      <c r="BS58" s="271">
        <f t="shared" si="7"/>
        <v>0</v>
      </c>
    </row>
    <row r="59" spans="1:71" ht="42">
      <c r="A59" s="179" t="s">
        <v>277</v>
      </c>
      <c r="B59" s="179" t="s">
        <v>281</v>
      </c>
      <c r="C59" s="175" t="s">
        <v>482</v>
      </c>
      <c r="D59" s="176" t="s">
        <v>585</v>
      </c>
      <c r="E59" s="176" t="s">
        <v>586</v>
      </c>
      <c r="F59" s="177" t="s">
        <v>523</v>
      </c>
      <c r="G59" s="178">
        <v>45772</v>
      </c>
      <c r="H59" s="175"/>
      <c r="I59" s="423"/>
      <c r="J59" s="175"/>
      <c r="K59" s="423"/>
      <c r="L59" s="175"/>
      <c r="M59" s="175"/>
      <c r="N59" s="271"/>
      <c r="O59" s="175"/>
      <c r="P59" s="271"/>
      <c r="Q59" s="175"/>
      <c r="R59" s="175"/>
      <c r="S59" s="271"/>
      <c r="T59" s="175"/>
      <c r="U59" s="271"/>
      <c r="V59" s="175"/>
      <c r="W59" s="175">
        <v>1</v>
      </c>
      <c r="X59" s="271">
        <v>1</v>
      </c>
      <c r="Y59" s="175"/>
      <c r="Z59" s="271"/>
      <c r="AA59" s="175"/>
      <c r="AB59" s="175"/>
      <c r="AC59" s="271"/>
      <c r="AD59" s="175"/>
      <c r="AE59" s="271"/>
      <c r="AF59" s="175"/>
      <c r="AG59" s="175"/>
      <c r="AH59" s="271"/>
      <c r="AI59" s="175"/>
      <c r="AJ59" s="271"/>
      <c r="AK59" s="175"/>
      <c r="AL59" s="175"/>
      <c r="AM59" s="271"/>
      <c r="AN59" s="175"/>
      <c r="AO59" s="271"/>
      <c r="AP59" s="175"/>
      <c r="AQ59" s="175"/>
      <c r="AR59" s="271"/>
      <c r="AS59" s="175"/>
      <c r="AT59" s="271"/>
      <c r="AU59" s="175"/>
      <c r="AV59" s="175"/>
      <c r="AW59" s="271"/>
      <c r="AX59" s="175"/>
      <c r="AY59" s="271"/>
      <c r="AZ59" s="175"/>
      <c r="BA59" s="175"/>
      <c r="BB59" s="271"/>
      <c r="BC59" s="175"/>
      <c r="BD59" s="271"/>
      <c r="BE59" s="175"/>
      <c r="BF59" s="175"/>
      <c r="BG59" s="271"/>
      <c r="BH59" s="175"/>
      <c r="BI59" s="271"/>
      <c r="BJ59" s="175"/>
      <c r="BK59" s="175"/>
      <c r="BL59" s="271"/>
      <c r="BM59" s="175"/>
      <c r="BN59" s="271"/>
      <c r="BO59" s="175"/>
      <c r="BP59" s="175">
        <f t="shared" si="4"/>
        <v>1</v>
      </c>
      <c r="BQ59" s="271">
        <f t="shared" si="5"/>
        <v>1</v>
      </c>
      <c r="BR59" s="175">
        <f t="shared" si="6"/>
        <v>0</v>
      </c>
      <c r="BS59" s="271">
        <f t="shared" si="7"/>
        <v>0</v>
      </c>
    </row>
    <row r="60" spans="1:71" ht="42">
      <c r="A60" s="179" t="s">
        <v>277</v>
      </c>
      <c r="B60" s="179" t="s">
        <v>281</v>
      </c>
      <c r="C60" s="175" t="s">
        <v>587</v>
      </c>
      <c r="D60" s="176" t="s">
        <v>588</v>
      </c>
      <c r="E60" s="176" t="s">
        <v>589</v>
      </c>
      <c r="F60" s="177" t="s">
        <v>523</v>
      </c>
      <c r="G60" s="178">
        <v>46017</v>
      </c>
      <c r="H60" s="175"/>
      <c r="I60" s="423"/>
      <c r="J60" s="175"/>
      <c r="K60" s="423"/>
      <c r="L60" s="175"/>
      <c r="M60" s="175"/>
      <c r="N60" s="271"/>
      <c r="O60" s="175"/>
      <c r="P60" s="271"/>
      <c r="Q60" s="175"/>
      <c r="R60" s="175"/>
      <c r="S60" s="271"/>
      <c r="T60" s="175"/>
      <c r="U60" s="271"/>
      <c r="V60" s="175"/>
      <c r="W60" s="175"/>
      <c r="X60" s="271"/>
      <c r="Y60" s="175"/>
      <c r="Z60" s="271"/>
      <c r="AA60" s="175"/>
      <c r="AB60" s="175"/>
      <c r="AC60" s="271"/>
      <c r="AD60" s="175"/>
      <c r="AE60" s="271"/>
      <c r="AF60" s="175"/>
      <c r="AG60" s="175"/>
      <c r="AH60" s="271"/>
      <c r="AI60" s="175"/>
      <c r="AJ60" s="271"/>
      <c r="AK60" s="175"/>
      <c r="AL60" s="175"/>
      <c r="AM60" s="271"/>
      <c r="AN60" s="175"/>
      <c r="AO60" s="271"/>
      <c r="AP60" s="175"/>
      <c r="AQ60" s="175"/>
      <c r="AR60" s="271"/>
      <c r="AS60" s="175"/>
      <c r="AT60" s="271"/>
      <c r="AU60" s="175"/>
      <c r="AV60" s="175"/>
      <c r="AW60" s="271"/>
      <c r="AX60" s="175"/>
      <c r="AY60" s="271"/>
      <c r="AZ60" s="175"/>
      <c r="BA60" s="175"/>
      <c r="BB60" s="271"/>
      <c r="BC60" s="175"/>
      <c r="BD60" s="271"/>
      <c r="BE60" s="175"/>
      <c r="BF60" s="175"/>
      <c r="BG60" s="271"/>
      <c r="BH60" s="175"/>
      <c r="BI60" s="271"/>
      <c r="BJ60" s="175"/>
      <c r="BK60" s="175">
        <v>1</v>
      </c>
      <c r="BL60" s="271">
        <v>1</v>
      </c>
      <c r="BM60" s="175"/>
      <c r="BN60" s="271"/>
      <c r="BO60" s="175"/>
      <c r="BP60" s="175">
        <f t="shared" si="4"/>
        <v>1</v>
      </c>
      <c r="BQ60" s="271">
        <f t="shared" si="5"/>
        <v>1</v>
      </c>
      <c r="BR60" s="175">
        <f t="shared" si="6"/>
        <v>0</v>
      </c>
      <c r="BS60" s="271">
        <f t="shared" si="7"/>
        <v>0</v>
      </c>
    </row>
    <row r="61" spans="1:71" ht="42">
      <c r="A61" s="181" t="s">
        <v>277</v>
      </c>
      <c r="B61" s="181" t="s">
        <v>282</v>
      </c>
      <c r="C61" s="269" t="s">
        <v>485</v>
      </c>
      <c r="D61" s="182" t="s">
        <v>590</v>
      </c>
      <c r="E61" s="182" t="s">
        <v>584</v>
      </c>
      <c r="F61" s="183" t="s">
        <v>460</v>
      </c>
      <c r="G61" s="184">
        <v>45869</v>
      </c>
      <c r="H61" s="269"/>
      <c r="I61" s="424"/>
      <c r="J61" s="269"/>
      <c r="K61" s="424"/>
      <c r="L61" s="269"/>
      <c r="M61" s="269"/>
      <c r="N61" s="425"/>
      <c r="O61" s="269"/>
      <c r="P61" s="425"/>
      <c r="Q61" s="269"/>
      <c r="R61" s="269"/>
      <c r="S61" s="425"/>
      <c r="T61" s="269"/>
      <c r="U61" s="425"/>
      <c r="V61" s="269"/>
      <c r="W61" s="269"/>
      <c r="X61" s="425"/>
      <c r="Y61" s="269"/>
      <c r="Z61" s="425"/>
      <c r="AA61" s="269"/>
      <c r="AB61" s="269"/>
      <c r="AC61" s="425"/>
      <c r="AD61" s="269"/>
      <c r="AE61" s="425"/>
      <c r="AF61" s="269"/>
      <c r="AG61" s="269"/>
      <c r="AH61" s="425"/>
      <c r="AI61" s="269"/>
      <c r="AJ61" s="425"/>
      <c r="AK61" s="269"/>
      <c r="AL61" s="269">
        <v>1</v>
      </c>
      <c r="AM61" s="425">
        <v>1</v>
      </c>
      <c r="AN61" s="269"/>
      <c r="AO61" s="425"/>
      <c r="AP61" s="269"/>
      <c r="AQ61" s="269"/>
      <c r="AR61" s="425"/>
      <c r="AS61" s="269"/>
      <c r="AT61" s="425"/>
      <c r="AU61" s="269"/>
      <c r="AV61" s="269"/>
      <c r="AW61" s="425"/>
      <c r="AX61" s="269"/>
      <c r="AY61" s="425"/>
      <c r="AZ61" s="269"/>
      <c r="BA61" s="269"/>
      <c r="BB61" s="425"/>
      <c r="BC61" s="269"/>
      <c r="BD61" s="425"/>
      <c r="BE61" s="269"/>
      <c r="BF61" s="269"/>
      <c r="BG61" s="425"/>
      <c r="BH61" s="269"/>
      <c r="BI61" s="425"/>
      <c r="BJ61" s="269"/>
      <c r="BK61" s="269"/>
      <c r="BL61" s="425"/>
      <c r="BM61" s="269"/>
      <c r="BN61" s="425"/>
      <c r="BO61" s="269"/>
      <c r="BP61" s="269">
        <f t="shared" si="4"/>
        <v>1</v>
      </c>
      <c r="BQ61" s="425">
        <f t="shared" si="5"/>
        <v>1</v>
      </c>
      <c r="BR61" s="269">
        <f t="shared" si="6"/>
        <v>0</v>
      </c>
      <c r="BS61" s="425">
        <f t="shared" si="7"/>
        <v>0</v>
      </c>
    </row>
    <row r="62" spans="1:71" ht="43.5" customHeight="1">
      <c r="A62" s="260" t="s">
        <v>283</v>
      </c>
      <c r="B62" s="260" t="s">
        <v>284</v>
      </c>
      <c r="C62" s="261" t="s">
        <v>450</v>
      </c>
      <c r="D62" s="260" t="s">
        <v>591</v>
      </c>
      <c r="E62" s="260" t="s">
        <v>592</v>
      </c>
      <c r="F62" s="263" t="s">
        <v>460</v>
      </c>
      <c r="G62" s="264">
        <v>45688</v>
      </c>
      <c r="H62" s="261">
        <v>1</v>
      </c>
      <c r="I62" s="414">
        <v>1</v>
      </c>
      <c r="J62" s="261"/>
      <c r="K62" s="414"/>
      <c r="L62" s="261"/>
      <c r="M62" s="261"/>
      <c r="N62" s="415"/>
      <c r="O62" s="261"/>
      <c r="P62" s="415"/>
      <c r="Q62" s="261"/>
      <c r="R62" s="261"/>
      <c r="S62" s="415"/>
      <c r="T62" s="261"/>
      <c r="U62" s="415"/>
      <c r="V62" s="261"/>
      <c r="W62" s="261"/>
      <c r="X62" s="415"/>
      <c r="Y62" s="261"/>
      <c r="Z62" s="415"/>
      <c r="AA62" s="261"/>
      <c r="AB62" s="261"/>
      <c r="AC62" s="415"/>
      <c r="AD62" s="261"/>
      <c r="AE62" s="415"/>
      <c r="AF62" s="261"/>
      <c r="AG62" s="261"/>
      <c r="AH62" s="415"/>
      <c r="AI62" s="261"/>
      <c r="AJ62" s="415"/>
      <c r="AK62" s="261"/>
      <c r="AL62" s="261"/>
      <c r="AM62" s="415"/>
      <c r="AN62" s="261"/>
      <c r="AO62" s="415"/>
      <c r="AP62" s="261"/>
      <c r="AQ62" s="261"/>
      <c r="AR62" s="415"/>
      <c r="AS62" s="261"/>
      <c r="AT62" s="415"/>
      <c r="AU62" s="261"/>
      <c r="AV62" s="261"/>
      <c r="AW62" s="415"/>
      <c r="AX62" s="261"/>
      <c r="AY62" s="415"/>
      <c r="AZ62" s="261"/>
      <c r="BA62" s="261"/>
      <c r="BB62" s="415"/>
      <c r="BC62" s="261"/>
      <c r="BD62" s="415"/>
      <c r="BE62" s="261"/>
      <c r="BF62" s="261"/>
      <c r="BG62" s="415"/>
      <c r="BH62" s="261"/>
      <c r="BI62" s="415"/>
      <c r="BJ62" s="261"/>
      <c r="BK62" s="261"/>
      <c r="BL62" s="415"/>
      <c r="BM62" s="261"/>
      <c r="BN62" s="415"/>
      <c r="BO62" s="261"/>
      <c r="BP62" s="261">
        <f t="shared" si="4"/>
        <v>1</v>
      </c>
      <c r="BQ62" s="415">
        <f t="shared" si="5"/>
        <v>1</v>
      </c>
      <c r="BR62" s="261">
        <f t="shared" si="6"/>
        <v>0</v>
      </c>
      <c r="BS62" s="415">
        <f t="shared" si="7"/>
        <v>0</v>
      </c>
    </row>
    <row r="63" spans="1:71" ht="42">
      <c r="A63" s="179" t="s">
        <v>283</v>
      </c>
      <c r="B63" s="179" t="s">
        <v>285</v>
      </c>
      <c r="C63" s="175" t="s">
        <v>464</v>
      </c>
      <c r="D63" s="176" t="s">
        <v>593</v>
      </c>
      <c r="E63" s="176" t="s">
        <v>594</v>
      </c>
      <c r="F63" s="177" t="s">
        <v>460</v>
      </c>
      <c r="G63" s="178">
        <v>46017</v>
      </c>
      <c r="H63" s="175"/>
      <c r="I63" s="423"/>
      <c r="J63" s="175"/>
      <c r="K63" s="423"/>
      <c r="L63" s="175"/>
      <c r="M63" s="175"/>
      <c r="N63" s="271"/>
      <c r="O63" s="175"/>
      <c r="P63" s="271"/>
      <c r="Q63" s="175"/>
      <c r="R63" s="175"/>
      <c r="S63" s="271"/>
      <c r="T63" s="175"/>
      <c r="U63" s="271"/>
      <c r="V63" s="175"/>
      <c r="W63" s="175"/>
      <c r="X63" s="271"/>
      <c r="Y63" s="175"/>
      <c r="Z63" s="271"/>
      <c r="AA63" s="175"/>
      <c r="AB63" s="175"/>
      <c r="AC63" s="271"/>
      <c r="AD63" s="175"/>
      <c r="AE63" s="271"/>
      <c r="AF63" s="175"/>
      <c r="AG63" s="175"/>
      <c r="AH63" s="271"/>
      <c r="AI63" s="175"/>
      <c r="AJ63" s="271"/>
      <c r="AK63" s="175"/>
      <c r="AL63" s="175"/>
      <c r="AM63" s="271"/>
      <c r="AN63" s="175"/>
      <c r="AO63" s="271"/>
      <c r="AP63" s="175"/>
      <c r="AQ63" s="175"/>
      <c r="AR63" s="271"/>
      <c r="AS63" s="175"/>
      <c r="AT63" s="271"/>
      <c r="AU63" s="175"/>
      <c r="AV63" s="175"/>
      <c r="AW63" s="271"/>
      <c r="AX63" s="175"/>
      <c r="AY63" s="271"/>
      <c r="AZ63" s="175"/>
      <c r="BA63" s="175"/>
      <c r="BB63" s="271"/>
      <c r="BC63" s="175"/>
      <c r="BD63" s="271"/>
      <c r="BE63" s="175"/>
      <c r="BF63" s="175"/>
      <c r="BG63" s="271"/>
      <c r="BH63" s="175"/>
      <c r="BI63" s="271"/>
      <c r="BJ63" s="175"/>
      <c r="BK63" s="175">
        <v>1</v>
      </c>
      <c r="BL63" s="271">
        <v>1</v>
      </c>
      <c r="BM63" s="175"/>
      <c r="BN63" s="271"/>
      <c r="BO63" s="175"/>
      <c r="BP63" s="175">
        <f t="shared" si="4"/>
        <v>1</v>
      </c>
      <c r="BQ63" s="271">
        <f t="shared" si="5"/>
        <v>1</v>
      </c>
      <c r="BR63" s="175">
        <f t="shared" si="6"/>
        <v>0</v>
      </c>
      <c r="BS63" s="271">
        <f t="shared" si="7"/>
        <v>0</v>
      </c>
    </row>
    <row r="64" spans="1:71" ht="42">
      <c r="A64" s="179" t="s">
        <v>283</v>
      </c>
      <c r="B64" s="179" t="s">
        <v>286</v>
      </c>
      <c r="C64" s="175" t="s">
        <v>545</v>
      </c>
      <c r="D64" s="176" t="s">
        <v>595</v>
      </c>
      <c r="E64" s="176" t="s">
        <v>596</v>
      </c>
      <c r="F64" s="177" t="s">
        <v>460</v>
      </c>
      <c r="G64" s="178">
        <v>45688</v>
      </c>
      <c r="H64" s="175">
        <v>1</v>
      </c>
      <c r="I64" s="423">
        <v>1</v>
      </c>
      <c r="J64" s="175"/>
      <c r="K64" s="423"/>
      <c r="L64" s="175"/>
      <c r="M64" s="175"/>
      <c r="N64" s="271"/>
      <c r="O64" s="175"/>
      <c r="P64" s="271"/>
      <c r="Q64" s="175"/>
      <c r="R64" s="175"/>
      <c r="S64" s="271"/>
      <c r="T64" s="175"/>
      <c r="U64" s="271"/>
      <c r="V64" s="175"/>
      <c r="W64" s="175"/>
      <c r="X64" s="271"/>
      <c r="Y64" s="175"/>
      <c r="Z64" s="271"/>
      <c r="AA64" s="175"/>
      <c r="AB64" s="175"/>
      <c r="AC64" s="271"/>
      <c r="AD64" s="175"/>
      <c r="AE64" s="271"/>
      <c r="AF64" s="175"/>
      <c r="AG64" s="175"/>
      <c r="AH64" s="271"/>
      <c r="AI64" s="175"/>
      <c r="AJ64" s="271"/>
      <c r="AK64" s="175"/>
      <c r="AL64" s="175"/>
      <c r="AM64" s="271"/>
      <c r="AN64" s="175"/>
      <c r="AO64" s="271"/>
      <c r="AP64" s="175"/>
      <c r="AQ64" s="175"/>
      <c r="AR64" s="271"/>
      <c r="AS64" s="175"/>
      <c r="AT64" s="271"/>
      <c r="AU64" s="175"/>
      <c r="AV64" s="175"/>
      <c r="AW64" s="271"/>
      <c r="AX64" s="175"/>
      <c r="AY64" s="271"/>
      <c r="AZ64" s="175"/>
      <c r="BA64" s="175"/>
      <c r="BB64" s="271"/>
      <c r="BC64" s="175"/>
      <c r="BD64" s="271"/>
      <c r="BE64" s="175"/>
      <c r="BF64" s="175"/>
      <c r="BG64" s="271"/>
      <c r="BH64" s="175"/>
      <c r="BI64" s="271"/>
      <c r="BJ64" s="175"/>
      <c r="BK64" s="175"/>
      <c r="BL64" s="271"/>
      <c r="BM64" s="175"/>
      <c r="BN64" s="271"/>
      <c r="BO64" s="175"/>
      <c r="BP64" s="175">
        <f t="shared" si="4"/>
        <v>1</v>
      </c>
      <c r="BQ64" s="271">
        <f t="shared" si="5"/>
        <v>1</v>
      </c>
      <c r="BR64" s="175">
        <f t="shared" si="6"/>
        <v>0</v>
      </c>
      <c r="BS64" s="271">
        <f t="shared" si="7"/>
        <v>0</v>
      </c>
    </row>
    <row r="65" spans="1:71" ht="42">
      <c r="A65" s="181" t="s">
        <v>283</v>
      </c>
      <c r="B65" s="181" t="s">
        <v>287</v>
      </c>
      <c r="C65" s="269" t="s">
        <v>479</v>
      </c>
      <c r="D65" s="182" t="s">
        <v>597</v>
      </c>
      <c r="E65" s="182" t="s">
        <v>598</v>
      </c>
      <c r="F65" s="183" t="s">
        <v>494</v>
      </c>
      <c r="G65" s="184">
        <v>45898</v>
      </c>
      <c r="H65" s="269">
        <v>1</v>
      </c>
      <c r="I65" s="424">
        <v>0.34</v>
      </c>
      <c r="J65" s="269"/>
      <c r="K65" s="424"/>
      <c r="L65" s="269"/>
      <c r="M65" s="269"/>
      <c r="N65" s="425"/>
      <c r="O65" s="269"/>
      <c r="P65" s="425"/>
      <c r="Q65" s="269"/>
      <c r="R65" s="269"/>
      <c r="S65" s="425"/>
      <c r="T65" s="269"/>
      <c r="U65" s="425"/>
      <c r="V65" s="269"/>
      <c r="W65" s="269">
        <v>1</v>
      </c>
      <c r="X65" s="425">
        <v>0.33</v>
      </c>
      <c r="Y65" s="269"/>
      <c r="Z65" s="425"/>
      <c r="AA65" s="269"/>
      <c r="AB65" s="269"/>
      <c r="AC65" s="425"/>
      <c r="AD65" s="269"/>
      <c r="AE65" s="425"/>
      <c r="AF65" s="269"/>
      <c r="AG65" s="269"/>
      <c r="AH65" s="425"/>
      <c r="AI65" s="269"/>
      <c r="AJ65" s="425"/>
      <c r="AK65" s="269"/>
      <c r="AL65" s="269"/>
      <c r="AM65" s="425"/>
      <c r="AN65" s="269"/>
      <c r="AO65" s="425"/>
      <c r="AP65" s="269"/>
      <c r="AQ65" s="269">
        <v>1</v>
      </c>
      <c r="AR65" s="425">
        <v>0.33</v>
      </c>
      <c r="AS65" s="269"/>
      <c r="AT65" s="425"/>
      <c r="AU65" s="269"/>
      <c r="AV65" s="269"/>
      <c r="AW65" s="425"/>
      <c r="AX65" s="269"/>
      <c r="AY65" s="425"/>
      <c r="AZ65" s="269"/>
      <c r="BA65" s="269"/>
      <c r="BB65" s="425"/>
      <c r="BC65" s="269"/>
      <c r="BD65" s="425"/>
      <c r="BE65" s="269"/>
      <c r="BF65" s="269"/>
      <c r="BG65" s="425"/>
      <c r="BH65" s="269"/>
      <c r="BI65" s="425"/>
      <c r="BJ65" s="269"/>
      <c r="BK65" s="269"/>
      <c r="BL65" s="425"/>
      <c r="BM65" s="269"/>
      <c r="BN65" s="425"/>
      <c r="BO65" s="269"/>
      <c r="BP65" s="269">
        <f t="shared" si="4"/>
        <v>3</v>
      </c>
      <c r="BQ65" s="425">
        <f t="shared" si="5"/>
        <v>1</v>
      </c>
      <c r="BR65" s="269">
        <f t="shared" si="6"/>
        <v>0</v>
      </c>
      <c r="BS65" s="425">
        <f t="shared" si="7"/>
        <v>0</v>
      </c>
    </row>
    <row r="66" spans="1:71" s="422" customFormat="1" ht="98">
      <c r="A66" s="436" t="s">
        <v>288</v>
      </c>
      <c r="B66" s="436" t="s">
        <v>289</v>
      </c>
      <c r="C66" s="437" t="s">
        <v>450</v>
      </c>
      <c r="D66" s="438" t="s">
        <v>599</v>
      </c>
      <c r="E66" s="438" t="s">
        <v>600</v>
      </c>
      <c r="F66" s="439" t="s">
        <v>140</v>
      </c>
      <c r="G66" s="440">
        <v>46022</v>
      </c>
      <c r="H66" s="441"/>
      <c r="I66" s="442"/>
      <c r="J66" s="437"/>
      <c r="K66" s="442"/>
      <c r="L66" s="437"/>
      <c r="M66" s="437"/>
      <c r="N66" s="443"/>
      <c r="O66" s="437"/>
      <c r="P66" s="443"/>
      <c r="Q66" s="437"/>
      <c r="R66" s="437"/>
      <c r="S66" s="443"/>
      <c r="T66" s="437"/>
      <c r="U66" s="443"/>
      <c r="V66" s="437"/>
      <c r="W66" s="437"/>
      <c r="X66" s="443"/>
      <c r="Y66" s="437"/>
      <c r="Z66" s="443"/>
      <c r="AA66" s="437"/>
      <c r="AB66" s="437"/>
      <c r="AC66" s="443"/>
      <c r="AD66" s="437"/>
      <c r="AE66" s="443"/>
      <c r="AF66" s="437"/>
      <c r="AG66" s="437">
        <v>1</v>
      </c>
      <c r="AH66" s="443">
        <v>0.5</v>
      </c>
      <c r="AI66" s="437"/>
      <c r="AJ66" s="443"/>
      <c r="AK66" s="437"/>
      <c r="AL66" s="437"/>
      <c r="AM66" s="443"/>
      <c r="AN66" s="437"/>
      <c r="AO66" s="443"/>
      <c r="AP66" s="437"/>
      <c r="AQ66" s="437"/>
      <c r="AR66" s="443"/>
      <c r="AS66" s="437"/>
      <c r="AT66" s="443"/>
      <c r="AU66" s="437"/>
      <c r="AV66" s="437"/>
      <c r="AW66" s="443"/>
      <c r="AX66" s="437"/>
      <c r="AY66" s="443"/>
      <c r="AZ66" s="437"/>
      <c r="BA66" s="437"/>
      <c r="BB66" s="443"/>
      <c r="BC66" s="437"/>
      <c r="BD66" s="443"/>
      <c r="BE66" s="437"/>
      <c r="BF66" s="437"/>
      <c r="BG66" s="443"/>
      <c r="BH66" s="437"/>
      <c r="BI66" s="443"/>
      <c r="BJ66" s="437"/>
      <c r="BK66" s="437">
        <v>1</v>
      </c>
      <c r="BL66" s="443">
        <v>0.5</v>
      </c>
      <c r="BM66" s="437"/>
      <c r="BN66" s="443"/>
      <c r="BO66" s="437"/>
      <c r="BP66" s="437">
        <f t="shared" si="4"/>
        <v>2</v>
      </c>
      <c r="BQ66" s="443">
        <f t="shared" si="5"/>
        <v>1</v>
      </c>
      <c r="BR66" s="437">
        <f t="shared" si="6"/>
        <v>0</v>
      </c>
      <c r="BS66" s="443">
        <f t="shared" si="7"/>
        <v>0</v>
      </c>
    </row>
    <row r="67" spans="1:71" ht="65.25" customHeight="1">
      <c r="A67" s="179" t="s">
        <v>288</v>
      </c>
      <c r="B67" s="179" t="s">
        <v>289</v>
      </c>
      <c r="C67" s="175" t="s">
        <v>461</v>
      </c>
      <c r="D67" s="176" t="s">
        <v>601</v>
      </c>
      <c r="E67" s="176" t="s">
        <v>602</v>
      </c>
      <c r="F67" s="177" t="s">
        <v>460</v>
      </c>
      <c r="G67" s="178">
        <v>45838</v>
      </c>
      <c r="H67" s="444"/>
      <c r="I67" s="423"/>
      <c r="J67" s="175"/>
      <c r="K67" s="423"/>
      <c r="L67" s="175"/>
      <c r="M67" s="175"/>
      <c r="N67" s="271"/>
      <c r="O67" s="175"/>
      <c r="P67" s="271"/>
      <c r="Q67" s="175"/>
      <c r="R67" s="175"/>
      <c r="S67" s="271"/>
      <c r="T67" s="175"/>
      <c r="U67" s="271"/>
      <c r="V67" s="175"/>
      <c r="W67" s="175"/>
      <c r="X67" s="271"/>
      <c r="Y67" s="175"/>
      <c r="Z67" s="271"/>
      <c r="AA67" s="175"/>
      <c r="AB67" s="175"/>
      <c r="AC67" s="271"/>
      <c r="AD67" s="175"/>
      <c r="AE67" s="271"/>
      <c r="AF67" s="175"/>
      <c r="AG67" s="175">
        <v>1</v>
      </c>
      <c r="AH67" s="271">
        <v>1</v>
      </c>
      <c r="AI67" s="175"/>
      <c r="AJ67" s="271"/>
      <c r="AK67" s="175"/>
      <c r="AL67" s="175"/>
      <c r="AM67" s="271"/>
      <c r="AN67" s="175"/>
      <c r="AO67" s="271"/>
      <c r="AP67" s="175"/>
      <c r="AQ67" s="175"/>
      <c r="AR67" s="271"/>
      <c r="AS67" s="175"/>
      <c r="AT67" s="271"/>
      <c r="AU67" s="175"/>
      <c r="AV67" s="175"/>
      <c r="AW67" s="271"/>
      <c r="AX67" s="175"/>
      <c r="AY67" s="271"/>
      <c r="AZ67" s="175"/>
      <c r="BA67" s="175"/>
      <c r="BB67" s="271"/>
      <c r="BC67" s="175"/>
      <c r="BD67" s="271"/>
      <c r="BE67" s="175"/>
      <c r="BF67" s="175"/>
      <c r="BG67" s="271"/>
      <c r="BH67" s="175"/>
      <c r="BI67" s="271"/>
      <c r="BJ67" s="175"/>
      <c r="BK67" s="175"/>
      <c r="BL67" s="271"/>
      <c r="BM67" s="175"/>
      <c r="BN67" s="271"/>
      <c r="BO67" s="175"/>
      <c r="BP67" s="175">
        <f t="shared" si="4"/>
        <v>1</v>
      </c>
      <c r="BQ67" s="271">
        <f t="shared" si="5"/>
        <v>1</v>
      </c>
      <c r="BR67" s="175">
        <f t="shared" si="6"/>
        <v>0</v>
      </c>
      <c r="BS67" s="271">
        <f t="shared" si="7"/>
        <v>0</v>
      </c>
    </row>
    <row r="68" spans="1:71" ht="56">
      <c r="A68" s="179" t="s">
        <v>288</v>
      </c>
      <c r="B68" s="179" t="s">
        <v>290</v>
      </c>
      <c r="C68" s="175" t="s">
        <v>464</v>
      </c>
      <c r="D68" s="176" t="s">
        <v>603</v>
      </c>
      <c r="E68" s="176" t="s">
        <v>604</v>
      </c>
      <c r="F68" s="177" t="s">
        <v>460</v>
      </c>
      <c r="G68" s="178">
        <v>46017</v>
      </c>
      <c r="H68" s="175"/>
      <c r="I68" s="423"/>
      <c r="J68" s="175"/>
      <c r="K68" s="423"/>
      <c r="L68" s="175"/>
      <c r="M68" s="175"/>
      <c r="N68" s="271"/>
      <c r="O68" s="175"/>
      <c r="P68" s="271"/>
      <c r="Q68" s="175"/>
      <c r="R68" s="175"/>
      <c r="S68" s="271"/>
      <c r="T68" s="175"/>
      <c r="U68" s="271"/>
      <c r="V68" s="175"/>
      <c r="W68" s="175"/>
      <c r="X68" s="271"/>
      <c r="Y68" s="175"/>
      <c r="Z68" s="271"/>
      <c r="AA68" s="175"/>
      <c r="AB68" s="175"/>
      <c r="AC68" s="271"/>
      <c r="AD68" s="175"/>
      <c r="AE68" s="271"/>
      <c r="AF68" s="175"/>
      <c r="AG68" s="175"/>
      <c r="AH68" s="271"/>
      <c r="AI68" s="175"/>
      <c r="AJ68" s="271"/>
      <c r="AK68" s="175"/>
      <c r="AL68" s="175"/>
      <c r="AM68" s="271"/>
      <c r="AN68" s="175"/>
      <c r="AO68" s="271"/>
      <c r="AP68" s="175"/>
      <c r="AQ68" s="175"/>
      <c r="AR68" s="271"/>
      <c r="AS68" s="175"/>
      <c r="AT68" s="271"/>
      <c r="AU68" s="175"/>
      <c r="AV68" s="175"/>
      <c r="AW68" s="271"/>
      <c r="AX68" s="175"/>
      <c r="AY68" s="271"/>
      <c r="AZ68" s="175"/>
      <c r="BA68" s="175"/>
      <c r="BB68" s="271"/>
      <c r="BC68" s="175"/>
      <c r="BD68" s="271"/>
      <c r="BE68" s="175"/>
      <c r="BF68" s="175"/>
      <c r="BG68" s="271"/>
      <c r="BH68" s="175"/>
      <c r="BI68" s="271"/>
      <c r="BJ68" s="175"/>
      <c r="BK68" s="175">
        <v>1</v>
      </c>
      <c r="BL68" s="271">
        <v>1</v>
      </c>
      <c r="BM68" s="175"/>
      <c r="BN68" s="271"/>
      <c r="BO68" s="175"/>
      <c r="BP68" s="175">
        <f t="shared" si="4"/>
        <v>1</v>
      </c>
      <c r="BQ68" s="271">
        <f t="shared" si="5"/>
        <v>1</v>
      </c>
      <c r="BR68" s="175">
        <f t="shared" si="6"/>
        <v>0</v>
      </c>
      <c r="BS68" s="271">
        <f t="shared" si="7"/>
        <v>0</v>
      </c>
    </row>
    <row r="69" spans="1:71" ht="56.5" thickBot="1">
      <c r="A69" s="181" t="s">
        <v>288</v>
      </c>
      <c r="B69" s="181" t="s">
        <v>291</v>
      </c>
      <c r="C69" s="269" t="s">
        <v>474</v>
      </c>
      <c r="D69" s="182" t="s">
        <v>605</v>
      </c>
      <c r="E69" s="182" t="s">
        <v>606</v>
      </c>
      <c r="F69" s="183" t="s">
        <v>460</v>
      </c>
      <c r="G69" s="184">
        <v>46017</v>
      </c>
      <c r="H69" s="269"/>
      <c r="I69" s="424"/>
      <c r="J69" s="269"/>
      <c r="K69" s="424"/>
      <c r="L69" s="269"/>
      <c r="M69" s="269"/>
      <c r="N69" s="425"/>
      <c r="O69" s="269"/>
      <c r="P69" s="425"/>
      <c r="Q69" s="269"/>
      <c r="R69" s="269"/>
      <c r="S69" s="425"/>
      <c r="T69" s="269"/>
      <c r="U69" s="425"/>
      <c r="V69" s="269"/>
      <c r="W69" s="269">
        <v>1</v>
      </c>
      <c r="X69" s="425">
        <v>0.34</v>
      </c>
      <c r="Y69" s="269"/>
      <c r="Z69" s="425"/>
      <c r="AA69" s="269"/>
      <c r="AB69" s="269"/>
      <c r="AC69" s="425"/>
      <c r="AD69" s="269"/>
      <c r="AE69" s="425"/>
      <c r="AF69" s="269"/>
      <c r="AG69" s="269"/>
      <c r="AH69" s="425"/>
      <c r="AI69" s="269"/>
      <c r="AJ69" s="425"/>
      <c r="AK69" s="269"/>
      <c r="AL69" s="269"/>
      <c r="AM69" s="425"/>
      <c r="AN69" s="269"/>
      <c r="AO69" s="425"/>
      <c r="AP69" s="269"/>
      <c r="AQ69" s="269">
        <v>1</v>
      </c>
      <c r="AR69" s="425">
        <v>0.33</v>
      </c>
      <c r="AS69" s="269"/>
      <c r="AT69" s="425"/>
      <c r="AU69" s="269"/>
      <c r="AV69" s="269"/>
      <c r="AW69" s="425"/>
      <c r="AX69" s="269"/>
      <c r="AY69" s="425"/>
      <c r="AZ69" s="269"/>
      <c r="BA69" s="269"/>
      <c r="BB69" s="425"/>
      <c r="BC69" s="269"/>
      <c r="BD69" s="425"/>
      <c r="BE69" s="269"/>
      <c r="BF69" s="269"/>
      <c r="BG69" s="425"/>
      <c r="BH69" s="269"/>
      <c r="BI69" s="425"/>
      <c r="BJ69" s="269"/>
      <c r="BK69" s="269">
        <v>1</v>
      </c>
      <c r="BL69" s="425">
        <v>0.33</v>
      </c>
      <c r="BM69" s="269"/>
      <c r="BN69" s="425"/>
      <c r="BO69" s="269"/>
      <c r="BP69" s="269">
        <f t="shared" si="4"/>
        <v>3</v>
      </c>
      <c r="BQ69" s="425">
        <f t="shared" si="5"/>
        <v>1</v>
      </c>
      <c r="BR69" s="269">
        <f t="shared" si="6"/>
        <v>0</v>
      </c>
      <c r="BS69" s="425">
        <f t="shared" si="7"/>
        <v>0</v>
      </c>
    </row>
    <row r="70" spans="1:71" ht="16" thickBot="1">
      <c r="B70" s="219" t="s">
        <v>174</v>
      </c>
      <c r="C70" s="218"/>
      <c r="H70" s="89">
        <f>SUM(H4:H69)</f>
        <v>6</v>
      </c>
      <c r="I70" s="217">
        <f>IFERROR(H70/$C70,0)</f>
        <v>0</v>
      </c>
      <c r="J70" s="89">
        <f>SUM(J4:J69)</f>
        <v>0</v>
      </c>
      <c r="K70" s="90">
        <f>IFERROR(J70/$C70,0)</f>
        <v>0</v>
      </c>
      <c r="M70" s="89">
        <f>SUM(M4:M69)</f>
        <v>6</v>
      </c>
      <c r="N70" s="217">
        <f>IFERROR(M70/$C70,0)</f>
        <v>0</v>
      </c>
      <c r="O70" s="89">
        <f>SUM(O4:O69)</f>
        <v>0</v>
      </c>
      <c r="P70" s="90">
        <f>IFERROR(O70/$C70,0)</f>
        <v>0</v>
      </c>
      <c r="R70" s="89">
        <f>SUM(R4:R69)</f>
        <v>13</v>
      </c>
      <c r="S70" s="217">
        <f>IFERROR(R70/$C70,0)</f>
        <v>0</v>
      </c>
      <c r="T70" s="89">
        <f>SUM(T4:T69)</f>
        <v>0</v>
      </c>
      <c r="U70" s="90">
        <f>IFERROR(T70/$C70,0)</f>
        <v>0</v>
      </c>
      <c r="W70" s="89">
        <f>SUM(W4:W69)</f>
        <v>11</v>
      </c>
      <c r="X70" s="217">
        <f>IFERROR(W70/$C70,0)</f>
        <v>0</v>
      </c>
      <c r="Y70" s="89">
        <f>SUM(Y4:Y69)</f>
        <v>0</v>
      </c>
      <c r="Z70" s="90">
        <f>IFERROR(Y70/$C70,0)</f>
        <v>0</v>
      </c>
      <c r="AB70" s="89">
        <f>SUM(AB4:AB69)</f>
        <v>8</v>
      </c>
      <c r="AC70" s="217">
        <f>IFERROR(AB70/$C70,0)</f>
        <v>0</v>
      </c>
      <c r="AD70" s="89">
        <f>SUM(AD4:AD69)</f>
        <v>0</v>
      </c>
      <c r="AE70" s="90">
        <f>IFERROR(AD70/$C70,0)</f>
        <v>0</v>
      </c>
      <c r="AG70" s="89">
        <f>SUM(AG4:AG69)</f>
        <v>29</v>
      </c>
      <c r="AH70" s="217">
        <f>IFERROR(AG70/$C70,0)</f>
        <v>0</v>
      </c>
      <c r="AI70" s="89">
        <f>SUM(AI4:AI69)</f>
        <v>0</v>
      </c>
      <c r="AJ70" s="90">
        <f>IFERROR(AI70/$C70,0)</f>
        <v>0</v>
      </c>
      <c r="AL70" s="89">
        <f>SUM(AL4:AL69)</f>
        <v>5</v>
      </c>
      <c r="AM70" s="217">
        <f>IFERROR(AL70/$C70,0)</f>
        <v>0</v>
      </c>
      <c r="AN70" s="89">
        <f>SUM(AN4:AN69)</f>
        <v>0</v>
      </c>
      <c r="AO70" s="90">
        <f>IFERROR(AN70/$C70,0)</f>
        <v>0</v>
      </c>
      <c r="AQ70" s="89">
        <f>SUM(AQ4:AQ69)</f>
        <v>7</v>
      </c>
      <c r="AR70" s="217">
        <f>IFERROR(AQ70/$C70,0)</f>
        <v>0</v>
      </c>
      <c r="AS70" s="89">
        <f>SUM(AS4:AS69)</f>
        <v>0</v>
      </c>
      <c r="AT70" s="90">
        <f>IFERROR(AS70/$C70,0)</f>
        <v>0</v>
      </c>
      <c r="AV70" s="89">
        <f>SUM(AV4:AV69)</f>
        <v>13</v>
      </c>
      <c r="AW70" s="217">
        <f>IFERROR(AV70/$C70,0)</f>
        <v>0</v>
      </c>
      <c r="AX70" s="89">
        <f>SUM(AX4:AX69)</f>
        <v>0</v>
      </c>
      <c r="AY70" s="90">
        <f>IFERROR(AX70/$C70,0)</f>
        <v>0</v>
      </c>
      <c r="BA70" s="89">
        <f>SUM(BA4:BA69)</f>
        <v>5</v>
      </c>
      <c r="BB70" s="217">
        <f>IFERROR(BA70/$C70,0)</f>
        <v>0</v>
      </c>
      <c r="BC70" s="89">
        <f>SUM(BC4:BC69)</f>
        <v>0</v>
      </c>
      <c r="BD70" s="90">
        <f>IFERROR(BC70/$C70,0)</f>
        <v>0</v>
      </c>
      <c r="BF70" s="89">
        <f>SUM(BF4:BF69)</f>
        <v>7</v>
      </c>
      <c r="BG70" s="217">
        <f>IFERROR(BF70/$C70,0)</f>
        <v>0</v>
      </c>
      <c r="BH70" s="89">
        <f>SUM(BH4:BH69)</f>
        <v>0</v>
      </c>
      <c r="BI70" s="90">
        <f>IFERROR(BH70/$C70,0)</f>
        <v>0</v>
      </c>
      <c r="BK70" s="89">
        <f>SUM(BK4:BK69)</f>
        <v>42</v>
      </c>
      <c r="BL70" s="217">
        <f>IFERROR(BK70/$C70,0)</f>
        <v>0</v>
      </c>
      <c r="BM70" s="89">
        <f>SUM(BM4:BM69)</f>
        <v>0</v>
      </c>
      <c r="BN70" s="90">
        <f>IFERROR(BM70/$C70,0)</f>
        <v>0</v>
      </c>
      <c r="BR70" s="220">
        <f>SUBTOTAL(9,BR16:BR69)</f>
        <v>0</v>
      </c>
      <c r="BS70" s="221">
        <f>BN70+BI70+BD70+AY70+AT70+AO70+AE70+Z70+U70+P70+K70</f>
        <v>0</v>
      </c>
    </row>
  </sheetData>
  <sheetProtection insertHyperlinks="0" sort="0" autoFilter="0"/>
  <autoFilter ref="A3:BS69" xr:uid="{50BCB0C7-AC9C-44B0-9DC1-D9B3F07D41DA}"/>
  <mergeCells count="24">
    <mergeCell ref="A1:G1"/>
    <mergeCell ref="A2:A3"/>
    <mergeCell ref="B2:B3"/>
    <mergeCell ref="C2:C3"/>
    <mergeCell ref="D2:D3"/>
    <mergeCell ref="E2:E3"/>
    <mergeCell ref="F2:F3"/>
    <mergeCell ref="G2:G3"/>
    <mergeCell ref="H2:L2"/>
    <mergeCell ref="BP2:BP3"/>
    <mergeCell ref="BQ2:BQ3"/>
    <mergeCell ref="BR2:BR3"/>
    <mergeCell ref="BS2:BS3"/>
    <mergeCell ref="AL2:AP2"/>
    <mergeCell ref="AQ2:AU2"/>
    <mergeCell ref="AV2:AZ2"/>
    <mergeCell ref="BA2:BE2"/>
    <mergeCell ref="BF2:BJ2"/>
    <mergeCell ref="BK2:BO2"/>
    <mergeCell ref="M2:Q2"/>
    <mergeCell ref="R2:V2"/>
    <mergeCell ref="W2:AA2"/>
    <mergeCell ref="AB2:AF2"/>
    <mergeCell ref="AG2:AK2"/>
  </mergeCells>
  <pageMargins left="0.31496062992125984" right="0.70866141732283472" top="0.62992125984251968" bottom="0.74803149606299213" header="0.31496062992125984" footer="0.31496062992125984"/>
  <pageSetup paperSize="9" scale="33" orientation="portrait" r:id="rId1"/>
  <headerFooter>
    <oddHeader>&amp;L&amp;G&amp;C&amp;"Arial,Normal"&amp;8&amp;K000000 INTERNAL&amp;1#
&amp;"Arial,Negrita"&amp;12PLAN DE ACCION INSTITUCIONAL</oddHeader>
    <oddFooter>&amp;L&amp;G&amp;C&amp;N
IPB-A-1&amp;RDES-FM-05
V10</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78B46-197A-47C0-9023-2B8CE62E3E13}">
  <sheetPr>
    <tabColor theme="4"/>
  </sheetPr>
  <dimension ref="A1:DM93"/>
  <sheetViews>
    <sheetView topLeftCell="B1" zoomScale="70" zoomScaleNormal="70" zoomScaleSheetLayoutView="90" zoomScalePageLayoutView="60" workbookViewId="0">
      <selection activeCell="G9" sqref="G9"/>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23" style="55" customWidth="1"/>
    <col min="6" max="6" width="21" style="55" customWidth="1"/>
    <col min="7" max="7" width="20.1796875" style="55" customWidth="1"/>
    <col min="8" max="8" width="19.7265625" style="55" customWidth="1"/>
    <col min="9" max="9" width="25.81640625" style="55" customWidth="1"/>
    <col min="10"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16.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369</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525"/>
      <c r="AJ1" s="525"/>
      <c r="AK1" s="525"/>
      <c r="AL1" s="525"/>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525"/>
      <c r="CD1" s="525"/>
      <c r="CE1" s="525"/>
      <c r="CF1" s="525"/>
      <c r="CG1" s="525"/>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525"/>
      <c r="CD5" s="525"/>
      <c r="CE5" s="525"/>
      <c r="CF5" s="525"/>
      <c r="CG5" s="525"/>
      <c r="CH5" s="80"/>
      <c r="CI5" s="524"/>
      <c r="CJ5" s="524"/>
      <c r="CK5" s="524"/>
      <c r="CL5" s="524"/>
      <c r="CM5" s="524"/>
      <c r="CN5" s="524"/>
    </row>
    <row r="6" spans="1:117" ht="15" customHeight="1" thickBot="1">
      <c r="A6" s="82"/>
      <c r="B6" s="534" t="s">
        <v>292</v>
      </c>
      <c r="C6" s="534" t="s">
        <v>609</v>
      </c>
      <c r="D6" s="534" t="s">
        <v>294</v>
      </c>
      <c r="E6" s="534" t="s">
        <v>5</v>
      </c>
      <c r="F6" s="534" t="s">
        <v>838</v>
      </c>
      <c r="G6" s="534" t="s">
        <v>843</v>
      </c>
      <c r="H6" s="532" t="s">
        <v>295</v>
      </c>
      <c r="I6" s="532" t="s">
        <v>9</v>
      </c>
      <c r="J6" s="533" t="s">
        <v>148</v>
      </c>
      <c r="K6" s="533"/>
      <c r="L6" s="535" t="s">
        <v>339</v>
      </c>
      <c r="M6" s="535"/>
      <c r="N6" s="535"/>
      <c r="O6" s="535"/>
      <c r="P6" s="535"/>
      <c r="Q6" s="535"/>
      <c r="R6" s="535"/>
      <c r="S6" s="535"/>
      <c r="T6" s="535"/>
      <c r="U6" s="535"/>
      <c r="V6" s="535"/>
      <c r="W6" s="535"/>
      <c r="X6" s="535" t="s">
        <v>340</v>
      </c>
      <c r="Y6" s="533" t="s">
        <v>296</v>
      </c>
      <c r="Z6" s="533" t="s">
        <v>149</v>
      </c>
      <c r="AA6" s="533" t="s">
        <v>150</v>
      </c>
      <c r="AB6" s="533" t="s">
        <v>151</v>
      </c>
      <c r="AC6" s="533" t="s">
        <v>152</v>
      </c>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50" t="s">
        <v>348</v>
      </c>
      <c r="CZ6" s="553" t="s">
        <v>153</v>
      </c>
      <c r="DA6" s="555" t="s">
        <v>154</v>
      </c>
      <c r="DB6" s="556"/>
      <c r="DC6" s="556"/>
      <c r="DD6" s="556"/>
      <c r="DE6" s="556"/>
      <c r="DF6" s="556"/>
      <c r="DG6" s="556"/>
      <c r="DH6" s="556"/>
      <c r="DI6" s="556"/>
      <c r="DJ6" s="556"/>
      <c r="DK6" s="556"/>
      <c r="DL6" s="557"/>
      <c r="DM6" s="536" t="s">
        <v>155</v>
      </c>
    </row>
    <row r="7" spans="1:117" ht="15" customHeight="1">
      <c r="A7" s="82"/>
      <c r="B7" s="534"/>
      <c r="C7" s="534"/>
      <c r="D7" s="534"/>
      <c r="E7" s="534"/>
      <c r="F7" s="534"/>
      <c r="G7" s="534"/>
      <c r="H7" s="532"/>
      <c r="I7" s="532"/>
      <c r="J7" s="533"/>
      <c r="K7" s="533"/>
      <c r="L7" s="535"/>
      <c r="M7" s="535"/>
      <c r="N7" s="535"/>
      <c r="O7" s="535"/>
      <c r="P7" s="535"/>
      <c r="Q7" s="535"/>
      <c r="R7" s="535"/>
      <c r="S7" s="535"/>
      <c r="T7" s="535"/>
      <c r="U7" s="535"/>
      <c r="V7" s="535"/>
      <c r="W7" s="535"/>
      <c r="X7" s="535"/>
      <c r="Y7" s="533"/>
      <c r="Z7" s="533"/>
      <c r="AA7" s="533"/>
      <c r="AB7" s="533"/>
      <c r="AC7" s="533" t="s">
        <v>156</v>
      </c>
      <c r="AD7" s="533"/>
      <c r="AE7" s="533"/>
      <c r="AF7" s="533"/>
      <c r="AG7" s="533"/>
      <c r="AH7" s="533"/>
      <c r="AI7" s="547" t="s">
        <v>157</v>
      </c>
      <c r="AJ7" s="547"/>
      <c r="AK7" s="547"/>
      <c r="AL7" s="547"/>
      <c r="AM7" s="547"/>
      <c r="AN7" s="547"/>
      <c r="AO7" s="533" t="s">
        <v>158</v>
      </c>
      <c r="AP7" s="533"/>
      <c r="AQ7" s="533"/>
      <c r="AR7" s="533"/>
      <c r="AS7" s="533"/>
      <c r="AT7" s="533"/>
      <c r="AU7" s="547" t="s">
        <v>159</v>
      </c>
      <c r="AV7" s="547"/>
      <c r="AW7" s="547"/>
      <c r="AX7" s="547"/>
      <c r="AY7" s="547"/>
      <c r="AZ7" s="547"/>
      <c r="BA7" s="533" t="s">
        <v>160</v>
      </c>
      <c r="BB7" s="533"/>
      <c r="BC7" s="533"/>
      <c r="BD7" s="533"/>
      <c r="BE7" s="533"/>
      <c r="BF7" s="533"/>
      <c r="BG7" s="547" t="s">
        <v>161</v>
      </c>
      <c r="BH7" s="547"/>
      <c r="BI7" s="547"/>
      <c r="BJ7" s="547"/>
      <c r="BK7" s="547"/>
      <c r="BL7" s="547"/>
      <c r="BM7" s="533" t="s">
        <v>162</v>
      </c>
      <c r="BN7" s="533"/>
      <c r="BO7" s="533"/>
      <c r="BP7" s="533"/>
      <c r="BQ7" s="533"/>
      <c r="BR7" s="229"/>
      <c r="BS7" s="547" t="s">
        <v>163</v>
      </c>
      <c r="BT7" s="547"/>
      <c r="BU7" s="547"/>
      <c r="BV7" s="547"/>
      <c r="BW7" s="547"/>
      <c r="BX7" s="547"/>
      <c r="BY7" s="533" t="s">
        <v>164</v>
      </c>
      <c r="BZ7" s="533"/>
      <c r="CA7" s="533"/>
      <c r="CB7" s="533"/>
      <c r="CC7" s="533"/>
      <c r="CD7" s="533"/>
      <c r="CE7" s="547" t="s">
        <v>165</v>
      </c>
      <c r="CF7" s="547"/>
      <c r="CG7" s="547"/>
      <c r="CH7" s="547"/>
      <c r="CI7" s="547"/>
      <c r="CJ7" s="547"/>
      <c r="CK7" s="533" t="s">
        <v>166</v>
      </c>
      <c r="CL7" s="533"/>
      <c r="CM7" s="533"/>
      <c r="CN7" s="533"/>
      <c r="CO7" s="533"/>
      <c r="CP7" s="533"/>
      <c r="CQ7" s="547" t="s">
        <v>167</v>
      </c>
      <c r="CR7" s="547"/>
      <c r="CS7" s="547"/>
      <c r="CT7" s="547"/>
      <c r="CU7" s="547"/>
      <c r="CV7" s="192"/>
      <c r="CW7" s="533" t="s">
        <v>168</v>
      </c>
      <c r="CX7" s="533" t="s">
        <v>169</v>
      </c>
      <c r="CY7" s="551"/>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3.5" thickBot="1">
      <c r="A8" s="82"/>
      <c r="B8" s="534"/>
      <c r="C8" s="534"/>
      <c r="D8" s="534"/>
      <c r="E8" s="534"/>
      <c r="F8" s="534"/>
      <c r="G8" s="534"/>
      <c r="H8" s="532"/>
      <c r="I8" s="532"/>
      <c r="J8" s="533"/>
      <c r="K8" s="533"/>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533"/>
      <c r="AC8" s="229" t="s">
        <v>170</v>
      </c>
      <c r="AD8" s="229" t="s">
        <v>171</v>
      </c>
      <c r="AE8" s="229" t="s">
        <v>172</v>
      </c>
      <c r="AF8" s="229" t="s">
        <v>173</v>
      </c>
      <c r="AG8" s="229" t="s">
        <v>297</v>
      </c>
      <c r="AH8" s="229" t="s">
        <v>327</v>
      </c>
      <c r="AI8" s="192" t="s">
        <v>170</v>
      </c>
      <c r="AJ8" s="192" t="s">
        <v>171</v>
      </c>
      <c r="AK8" s="192" t="s">
        <v>172</v>
      </c>
      <c r="AL8" s="192" t="s">
        <v>173</v>
      </c>
      <c r="AM8" s="192" t="s">
        <v>297</v>
      </c>
      <c r="AN8" s="192" t="s">
        <v>327</v>
      </c>
      <c r="AO8" s="229" t="s">
        <v>170</v>
      </c>
      <c r="AP8" s="229" t="s">
        <v>171</v>
      </c>
      <c r="AQ8" s="229" t="s">
        <v>172</v>
      </c>
      <c r="AR8" s="229" t="s">
        <v>173</v>
      </c>
      <c r="AS8" s="229" t="s">
        <v>297</v>
      </c>
      <c r="AT8" s="229" t="s">
        <v>327</v>
      </c>
      <c r="AU8" s="192" t="s">
        <v>170</v>
      </c>
      <c r="AV8" s="192" t="s">
        <v>171</v>
      </c>
      <c r="AW8" s="192" t="s">
        <v>172</v>
      </c>
      <c r="AX8" s="192" t="s">
        <v>173</v>
      </c>
      <c r="AY8" s="192" t="s">
        <v>297</v>
      </c>
      <c r="AZ8" s="192" t="s">
        <v>327</v>
      </c>
      <c r="BA8" s="229" t="s">
        <v>170</v>
      </c>
      <c r="BB8" s="229" t="s">
        <v>171</v>
      </c>
      <c r="BC8" s="229" t="s">
        <v>172</v>
      </c>
      <c r="BD8" s="229" t="s">
        <v>173</v>
      </c>
      <c r="BE8" s="229" t="s">
        <v>297</v>
      </c>
      <c r="BF8" s="229" t="s">
        <v>327</v>
      </c>
      <c r="BG8" s="192" t="s">
        <v>170</v>
      </c>
      <c r="BH8" s="192" t="s">
        <v>171</v>
      </c>
      <c r="BI8" s="192" t="s">
        <v>172</v>
      </c>
      <c r="BJ8" s="192" t="s">
        <v>173</v>
      </c>
      <c r="BK8" s="192" t="s">
        <v>297</v>
      </c>
      <c r="BL8" s="192" t="s">
        <v>327</v>
      </c>
      <c r="BM8" s="229" t="s">
        <v>170</v>
      </c>
      <c r="BN8" s="229" t="s">
        <v>171</v>
      </c>
      <c r="BO8" s="229" t="s">
        <v>172</v>
      </c>
      <c r="BP8" s="229" t="s">
        <v>173</v>
      </c>
      <c r="BQ8" s="229" t="s">
        <v>297</v>
      </c>
      <c r="BR8" s="229" t="s">
        <v>327</v>
      </c>
      <c r="BS8" s="192" t="s">
        <v>170</v>
      </c>
      <c r="BT8" s="250" t="s">
        <v>171</v>
      </c>
      <c r="BU8" s="192" t="s">
        <v>172</v>
      </c>
      <c r="BV8" s="192" t="s">
        <v>173</v>
      </c>
      <c r="BW8" s="192" t="s">
        <v>297</v>
      </c>
      <c r="BX8" s="192" t="s">
        <v>327</v>
      </c>
      <c r="BY8" s="229" t="s">
        <v>170</v>
      </c>
      <c r="BZ8" s="229" t="s">
        <v>171</v>
      </c>
      <c r="CA8" s="229" t="s">
        <v>172</v>
      </c>
      <c r="CB8" s="251" t="s">
        <v>173</v>
      </c>
      <c r="CC8" s="229" t="s">
        <v>297</v>
      </c>
      <c r="CD8" s="229" t="s">
        <v>327</v>
      </c>
      <c r="CE8" s="192" t="s">
        <v>170</v>
      </c>
      <c r="CF8" s="192" t="s">
        <v>171</v>
      </c>
      <c r="CG8" s="192" t="s">
        <v>172</v>
      </c>
      <c r="CH8" s="192" t="s">
        <v>173</v>
      </c>
      <c r="CI8" s="192" t="s">
        <v>297</v>
      </c>
      <c r="CJ8" s="192" t="s">
        <v>327</v>
      </c>
      <c r="CK8" s="229" t="s">
        <v>170</v>
      </c>
      <c r="CL8" s="229" t="s">
        <v>171</v>
      </c>
      <c r="CM8" s="229" t="s">
        <v>172</v>
      </c>
      <c r="CN8" s="229" t="s">
        <v>173</v>
      </c>
      <c r="CO8" s="229" t="s">
        <v>297</v>
      </c>
      <c r="CP8" s="229" t="s">
        <v>327</v>
      </c>
      <c r="CQ8" s="192" t="s">
        <v>170</v>
      </c>
      <c r="CR8" s="192" t="s">
        <v>171</v>
      </c>
      <c r="CS8" s="192" t="s">
        <v>172</v>
      </c>
      <c r="CT8" s="192" t="s">
        <v>173</v>
      </c>
      <c r="CU8" s="229" t="s">
        <v>297</v>
      </c>
      <c r="CV8" s="229" t="s">
        <v>327</v>
      </c>
      <c r="CW8" s="533"/>
      <c r="CX8" s="533"/>
      <c r="CY8" s="552"/>
      <c r="CZ8" s="554"/>
      <c r="DA8" s="559"/>
      <c r="DB8" s="542"/>
      <c r="DC8" s="542"/>
      <c r="DD8" s="542"/>
      <c r="DE8" s="532"/>
      <c r="DF8" s="542"/>
      <c r="DG8" s="542"/>
      <c r="DH8" s="542"/>
      <c r="DI8" s="542"/>
      <c r="DJ8" s="542"/>
      <c r="DK8" s="542"/>
      <c r="DL8" s="544"/>
      <c r="DM8" s="562"/>
    </row>
    <row r="9" spans="1:117" ht="108.75" customHeight="1" thickBot="1">
      <c r="A9" s="82"/>
      <c r="B9" s="412" t="s">
        <v>190</v>
      </c>
      <c r="C9" s="413" t="s">
        <v>195</v>
      </c>
      <c r="D9" s="413" t="s">
        <v>200</v>
      </c>
      <c r="E9" s="413" t="s">
        <v>325</v>
      </c>
      <c r="F9" s="413" t="s">
        <v>207</v>
      </c>
      <c r="G9" s="413" t="s">
        <v>224</v>
      </c>
      <c r="H9" s="407" t="s">
        <v>744</v>
      </c>
      <c r="I9" s="407" t="s">
        <v>446</v>
      </c>
      <c r="J9" s="573" t="s">
        <v>745</v>
      </c>
      <c r="K9" s="573"/>
      <c r="L9" s="252">
        <v>1</v>
      </c>
      <c r="M9" s="252">
        <v>1</v>
      </c>
      <c r="N9" s="252"/>
      <c r="O9" s="252"/>
      <c r="P9" s="252"/>
      <c r="Q9" s="252"/>
      <c r="R9" s="252"/>
      <c r="S9" s="252"/>
      <c r="T9" s="252"/>
      <c r="U9" s="252"/>
      <c r="V9" s="252"/>
      <c r="W9" s="252"/>
      <c r="X9" s="252" t="s">
        <v>746</v>
      </c>
      <c r="Y9" s="253">
        <v>0</v>
      </c>
      <c r="Z9" s="96" t="s">
        <v>747</v>
      </c>
      <c r="AA9" s="96" t="s">
        <v>748</v>
      </c>
      <c r="AB9" s="109">
        <v>0.08</v>
      </c>
      <c r="AC9" s="268">
        <f>+L9</f>
        <v>1</v>
      </c>
      <c r="AD9" s="290">
        <f>IFERROR(AC9/SUM($L9:$W9)*100,0)</f>
        <v>50</v>
      </c>
      <c r="AE9" s="290"/>
      <c r="AF9" s="290">
        <f>IFERROR(AE9/SUM($L9:$W9)*100,0)</f>
        <v>0</v>
      </c>
      <c r="AG9" s="268"/>
      <c r="AH9" s="265"/>
      <c r="AI9" s="268">
        <f>+M9</f>
        <v>1</v>
      </c>
      <c r="AJ9" s="290">
        <f>IFERROR(AI9/SUM($L9:$W9)*100,0)</f>
        <v>50</v>
      </c>
      <c r="AK9" s="290"/>
      <c r="AL9" s="290">
        <f>IFERROR(AK9/SUM($L9:$W9)*100,0)</f>
        <v>0</v>
      </c>
      <c r="AM9" s="268"/>
      <c r="AN9" s="265"/>
      <c r="AO9" s="268">
        <f>+N9</f>
        <v>0</v>
      </c>
      <c r="AP9" s="290">
        <f>IFERROR(AO9/SUM($L9:$W9)*100,0)</f>
        <v>0</v>
      </c>
      <c r="AQ9" s="290"/>
      <c r="AR9" s="290">
        <f>IFERROR(AQ9/SUM($L9:$W9)*100,0)</f>
        <v>0</v>
      </c>
      <c r="AS9" s="268"/>
      <c r="AT9" s="265"/>
      <c r="AU9" s="268">
        <f>+O9</f>
        <v>0</v>
      </c>
      <c r="AV9" s="290">
        <f>IFERROR(AU9/SUM($L9:$W9)*100,0)</f>
        <v>0</v>
      </c>
      <c r="AW9" s="290"/>
      <c r="AX9" s="290">
        <f>IFERROR(AW9/SUM($L9:$W9)*100,0)</f>
        <v>0</v>
      </c>
      <c r="AY9" s="268"/>
      <c r="AZ9" s="265"/>
      <c r="BA9" s="291">
        <f t="shared" ref="BA9" si="0">+P9</f>
        <v>0</v>
      </c>
      <c r="BB9" s="290">
        <f>IFERROR(BA9/SUM($L9:$W9)*100,0)</f>
        <v>0</v>
      </c>
      <c r="BC9" s="290"/>
      <c r="BD9" s="290">
        <f>IFERROR(BC9/SUM($L9:$W9)*100,0)</f>
        <v>0</v>
      </c>
      <c r="BE9" s="291"/>
      <c r="BF9" s="265"/>
      <c r="BG9" s="291">
        <f>+Q9</f>
        <v>0</v>
      </c>
      <c r="BH9" s="290">
        <f>IFERROR(BG9/SUM($L9:$W9)*100,0)</f>
        <v>0</v>
      </c>
      <c r="BI9" s="290"/>
      <c r="BJ9" s="290">
        <f>IFERROR(BI9/SUM($L9:$W9)*100,0)</f>
        <v>0</v>
      </c>
      <c r="BK9" s="292"/>
      <c r="BL9" s="265"/>
      <c r="BM9" s="291">
        <f>+R9</f>
        <v>0</v>
      </c>
      <c r="BN9" s="290">
        <f>IFERROR(BM9/SUM($L9:$W9)*100,0)</f>
        <v>0</v>
      </c>
      <c r="BO9" s="290"/>
      <c r="BP9" s="290">
        <f>IFERROR(BO9/SUM($L9:$W9)*100,0)</f>
        <v>0</v>
      </c>
      <c r="BQ9" s="265"/>
      <c r="BR9" s="265"/>
      <c r="BS9" s="265">
        <f>+S9</f>
        <v>0</v>
      </c>
      <c r="BT9" s="290">
        <f>IFERROR(BS9/SUM($L9:$W9)*100,0)</f>
        <v>0</v>
      </c>
      <c r="BU9" s="290"/>
      <c r="BV9" s="290">
        <f>IFERROR(BU9/SUM($L9:$W9)*100,0)</f>
        <v>0</v>
      </c>
      <c r="BW9" s="265"/>
      <c r="BX9" s="265"/>
      <c r="BY9" s="265">
        <f>+T9</f>
        <v>0</v>
      </c>
      <c r="BZ9" s="290">
        <f>IFERROR(BY9/SUM($L9:$W9)*100,0)</f>
        <v>0</v>
      </c>
      <c r="CA9" s="290"/>
      <c r="CB9" s="290">
        <f>IFERROR(CA9/SUM($L9:$W9)*100,0)</f>
        <v>0</v>
      </c>
      <c r="CC9" s="265"/>
      <c r="CD9" s="265"/>
      <c r="CE9" s="265">
        <f>+U9</f>
        <v>0</v>
      </c>
      <c r="CF9" s="290">
        <f>IFERROR(CE9/SUM($L9:$W9)*100,0)</f>
        <v>0</v>
      </c>
      <c r="CG9" s="290"/>
      <c r="CH9" s="290">
        <f>IFERROR(CG9/SUM($L9:$W9)*100,0)</f>
        <v>0</v>
      </c>
      <c r="CI9" s="265"/>
      <c r="CJ9" s="265"/>
      <c r="CK9" s="265">
        <f>+V9</f>
        <v>0</v>
      </c>
      <c r="CL9" s="290">
        <f>IFERROR(CK9/SUM($L9:$W9)*100,0)</f>
        <v>0</v>
      </c>
      <c r="CM9" s="290"/>
      <c r="CN9" s="290">
        <f>IFERROR(CM9/SUM($L9:$W9)*100,0)</f>
        <v>0</v>
      </c>
      <c r="CO9" s="265"/>
      <c r="CP9" s="265"/>
      <c r="CQ9" s="265">
        <f>+W9</f>
        <v>0</v>
      </c>
      <c r="CR9" s="290">
        <f>IFERROR(CQ9/SUM($L9:$W9)*100,0)</f>
        <v>0</v>
      </c>
      <c r="CS9" s="290"/>
      <c r="CT9" s="290">
        <f>IFERROR(CS9/SUM($L9:$W9)*100,0)</f>
        <v>0</v>
      </c>
      <c r="CU9" s="265"/>
      <c r="CV9" s="265"/>
      <c r="CW9" s="265">
        <f t="shared" ref="CW9" si="1">SUM(CS9,CM9,CG9,CA9,BU9,BO9,BI9,BC9,AW9,AQ9,AK9,AE9)</f>
        <v>0</v>
      </c>
      <c r="CX9" s="34">
        <f t="shared" ref="CX9:CX14" si="2">SUM(CT9,CN9,CH9,CB9,BV9,BP9,BJ9,BD9,AX9,AR9,AL9,AF9)</f>
        <v>0</v>
      </c>
      <c r="CY9" s="230"/>
      <c r="CZ9" s="106"/>
      <c r="DA9" s="99"/>
      <c r="DB9" s="129"/>
      <c r="DC9" s="130"/>
      <c r="DD9" s="130"/>
      <c r="DF9" s="84"/>
      <c r="DG9" s="84"/>
      <c r="DH9" s="84"/>
      <c r="DI9" s="84"/>
      <c r="DJ9" s="84"/>
      <c r="DK9" s="84"/>
      <c r="DL9" s="85"/>
      <c r="DM9" s="91"/>
    </row>
    <row r="10" spans="1:117" ht="108.75" customHeight="1" thickBot="1">
      <c r="A10" s="82"/>
      <c r="B10" s="412" t="s">
        <v>190</v>
      </c>
      <c r="C10" s="413" t="s">
        <v>195</v>
      </c>
      <c r="D10" s="413" t="s">
        <v>200</v>
      </c>
      <c r="E10" s="413" t="s">
        <v>325</v>
      </c>
      <c r="F10" s="413" t="s">
        <v>207</v>
      </c>
      <c r="G10" s="413" t="s">
        <v>224</v>
      </c>
      <c r="H10" s="407" t="s">
        <v>744</v>
      </c>
      <c r="I10" s="407" t="s">
        <v>446</v>
      </c>
      <c r="J10" s="573" t="s">
        <v>749</v>
      </c>
      <c r="K10" s="573"/>
      <c r="L10" s="252"/>
      <c r="M10" s="252"/>
      <c r="N10" s="252">
        <v>1</v>
      </c>
      <c r="O10" s="252"/>
      <c r="P10" s="252"/>
      <c r="Q10" s="252"/>
      <c r="R10" s="252"/>
      <c r="S10" s="252"/>
      <c r="T10" s="252"/>
      <c r="U10" s="252"/>
      <c r="V10" s="252"/>
      <c r="W10" s="252"/>
      <c r="X10" s="252" t="s">
        <v>746</v>
      </c>
      <c r="Y10" s="253">
        <v>0</v>
      </c>
      <c r="Z10" s="96" t="s">
        <v>750</v>
      </c>
      <c r="AA10" s="96" t="s">
        <v>751</v>
      </c>
      <c r="AB10" s="109">
        <v>0.08</v>
      </c>
      <c r="AC10" s="268">
        <f t="shared" ref="AC10:AC14" si="3">+L10</f>
        <v>0</v>
      </c>
      <c r="AD10" s="290">
        <f t="shared" ref="AD10:AD14" si="4">IFERROR(AC10/SUM($L10:$W10)*100,0)</f>
        <v>0</v>
      </c>
      <c r="AE10" s="290"/>
      <c r="AF10" s="290">
        <f t="shared" ref="AF10:AF14" si="5">IFERROR(AE10/SUM($L10:$W10)*100,0)</f>
        <v>0</v>
      </c>
      <c r="AG10" s="268"/>
      <c r="AH10" s="265"/>
      <c r="AI10" s="268">
        <f t="shared" ref="AI10:AI14" si="6">+M10</f>
        <v>0</v>
      </c>
      <c r="AJ10" s="290">
        <f t="shared" ref="AJ10:AJ14" si="7">IFERROR(AI10/SUM($L10:$W10)*100,0)</f>
        <v>0</v>
      </c>
      <c r="AK10" s="290"/>
      <c r="AL10" s="290">
        <f t="shared" ref="AL10:AL14" si="8">IFERROR(AK10/SUM($L10:$W10)*100,0)</f>
        <v>0</v>
      </c>
      <c r="AM10" s="268"/>
      <c r="AN10" s="265"/>
      <c r="AO10" s="268">
        <f t="shared" ref="AO10:AO14" si="9">+N10</f>
        <v>1</v>
      </c>
      <c r="AP10" s="290">
        <f t="shared" ref="AP10:AP14" si="10">IFERROR(AO10/SUM($L10:$W10)*100,0)</f>
        <v>100</v>
      </c>
      <c r="AQ10" s="290"/>
      <c r="AR10" s="290">
        <f t="shared" ref="AR10:AR14" si="11">IFERROR(AQ10/SUM($L10:$W10)*100,0)</f>
        <v>0</v>
      </c>
      <c r="AS10" s="268"/>
      <c r="AT10" s="265"/>
      <c r="AU10" s="268">
        <f t="shared" ref="AU10:AU14" si="12">+O10</f>
        <v>0</v>
      </c>
      <c r="AV10" s="290">
        <f t="shared" ref="AV10:AV14" si="13">IFERROR(AU10/SUM($L10:$W10)*100,0)</f>
        <v>0</v>
      </c>
      <c r="AW10" s="290"/>
      <c r="AX10" s="290">
        <f t="shared" ref="AX10:AX14" si="14">IFERROR(AW10/SUM($L10:$W10)*100,0)</f>
        <v>0</v>
      </c>
      <c r="AY10" s="268"/>
      <c r="AZ10" s="265"/>
      <c r="BA10" s="291">
        <f t="shared" ref="BA10:BA15" si="15">+P10</f>
        <v>0</v>
      </c>
      <c r="BB10" s="290">
        <f t="shared" ref="BB10:BB14" si="16">IFERROR(BA10/SUM($L10:$W10)*100,0)</f>
        <v>0</v>
      </c>
      <c r="BC10" s="290"/>
      <c r="BD10" s="290">
        <f t="shared" ref="BD10:BD14" si="17">IFERROR(BC10/SUM($L10:$W10)*100,0)</f>
        <v>0</v>
      </c>
      <c r="BE10" s="291"/>
      <c r="BF10" s="265"/>
      <c r="BG10" s="291">
        <f t="shared" ref="BG10:BG14" si="18">+Q10</f>
        <v>0</v>
      </c>
      <c r="BH10" s="290">
        <f t="shared" ref="BH10:BH14" si="19">IFERROR(BG10/SUM($L10:$W10)*100,0)</f>
        <v>0</v>
      </c>
      <c r="BI10" s="290"/>
      <c r="BJ10" s="290">
        <f t="shared" ref="BJ10:BJ14" si="20">IFERROR(BI10/SUM($L10:$W10)*100,0)</f>
        <v>0</v>
      </c>
      <c r="BK10" s="292"/>
      <c r="BL10" s="265"/>
      <c r="BM10" s="291">
        <f t="shared" ref="BM10:BM14" si="21">+R10</f>
        <v>0</v>
      </c>
      <c r="BN10" s="290">
        <f t="shared" ref="BN10:BN14" si="22">IFERROR(BM10/SUM($L10:$W10)*100,0)</f>
        <v>0</v>
      </c>
      <c r="BO10" s="290"/>
      <c r="BP10" s="290">
        <f t="shared" ref="BP10:BP14" si="23">IFERROR(BO10/SUM($L10:$W10)*100,0)</f>
        <v>0</v>
      </c>
      <c r="BQ10" s="265"/>
      <c r="BR10" s="265"/>
      <c r="BS10" s="265">
        <f t="shared" ref="BS10:BS14" si="24">+S10</f>
        <v>0</v>
      </c>
      <c r="BT10" s="290">
        <f t="shared" ref="BT10:BT14" si="25">IFERROR(BS10/SUM($L10:$W10)*100,0)</f>
        <v>0</v>
      </c>
      <c r="BU10" s="290"/>
      <c r="BV10" s="290">
        <f t="shared" ref="BV10:BV14" si="26">IFERROR(BU10/SUM($L10:$W10)*100,0)</f>
        <v>0</v>
      </c>
      <c r="BW10" s="265"/>
      <c r="BX10" s="265"/>
      <c r="BY10" s="265">
        <f t="shared" ref="BY10:BY14" si="27">+T10</f>
        <v>0</v>
      </c>
      <c r="BZ10" s="290">
        <f t="shared" ref="BZ10:BZ14" si="28">IFERROR(BY10/SUM($L10:$W10)*100,0)</f>
        <v>0</v>
      </c>
      <c r="CA10" s="290"/>
      <c r="CB10" s="290">
        <f t="shared" ref="CB10:CB14" si="29">IFERROR(CA10/SUM($L10:$W10)*100,0)</f>
        <v>0</v>
      </c>
      <c r="CC10" s="265"/>
      <c r="CD10" s="265"/>
      <c r="CE10" s="265">
        <f t="shared" ref="CE10:CE14" si="30">+U10</f>
        <v>0</v>
      </c>
      <c r="CF10" s="290">
        <f t="shared" ref="CF10:CF14" si="31">IFERROR(CE10/SUM($L10:$W10)*100,0)</f>
        <v>0</v>
      </c>
      <c r="CG10" s="290"/>
      <c r="CH10" s="290">
        <f t="shared" ref="CH10:CH14" si="32">IFERROR(CG10/SUM($L10:$W10)*100,0)</f>
        <v>0</v>
      </c>
      <c r="CI10" s="265"/>
      <c r="CJ10" s="265"/>
      <c r="CK10" s="265">
        <f t="shared" ref="CK10:CK14" si="33">+V10</f>
        <v>0</v>
      </c>
      <c r="CL10" s="290">
        <f t="shared" ref="CL10:CL14" si="34">IFERROR(CK10/SUM($L10:$W10)*100,0)</f>
        <v>0</v>
      </c>
      <c r="CM10" s="290"/>
      <c r="CN10" s="290">
        <f t="shared" ref="CN10:CN14" si="35">IFERROR(CM10/SUM($L10:$W10)*100,0)</f>
        <v>0</v>
      </c>
      <c r="CO10" s="265"/>
      <c r="CP10" s="265"/>
      <c r="CQ10" s="265">
        <f t="shared" ref="CQ10:CQ14" si="36">+W10</f>
        <v>0</v>
      </c>
      <c r="CR10" s="290">
        <f t="shared" ref="CR10:CR14" si="37">IFERROR(CQ10/SUM($L10:$W10)*100,0)</f>
        <v>0</v>
      </c>
      <c r="CS10" s="290"/>
      <c r="CT10" s="290">
        <f t="shared" ref="CT10:CT14" si="38">IFERROR(CS10/SUM($L10:$W10)*100,0)</f>
        <v>0</v>
      </c>
      <c r="CU10" s="265"/>
      <c r="CV10" s="265"/>
      <c r="CW10" s="265">
        <f t="shared" ref="CW10:CW15" si="39">SUM(CS10,CM10,CG10,CA10,BU10,BO10,BI10,BC10,AW10,AQ10,AK10,AE10)</f>
        <v>0</v>
      </c>
      <c r="CX10" s="34">
        <f t="shared" si="2"/>
        <v>0</v>
      </c>
      <c r="CY10" s="231"/>
      <c r="CZ10" s="112"/>
      <c r="DA10" s="99"/>
      <c r="DB10" s="129"/>
      <c r="DC10" s="130"/>
      <c r="DD10" s="130"/>
      <c r="DE10" s="130"/>
      <c r="DF10" s="97"/>
      <c r="DG10" s="97"/>
      <c r="DH10" s="97"/>
      <c r="DI10" s="97"/>
      <c r="DJ10" s="97"/>
      <c r="DK10" s="97"/>
      <c r="DL10" s="101"/>
      <c r="DM10" s="98"/>
    </row>
    <row r="11" spans="1:117" ht="108.75" customHeight="1" thickBot="1">
      <c r="A11" s="82"/>
      <c r="B11" s="412" t="s">
        <v>190</v>
      </c>
      <c r="C11" s="413" t="s">
        <v>195</v>
      </c>
      <c r="D11" s="413" t="s">
        <v>200</v>
      </c>
      <c r="E11" s="413" t="s">
        <v>325</v>
      </c>
      <c r="F11" s="413" t="s">
        <v>207</v>
      </c>
      <c r="G11" s="413" t="s">
        <v>224</v>
      </c>
      <c r="H11" s="407" t="s">
        <v>744</v>
      </c>
      <c r="I11" s="407" t="s">
        <v>446</v>
      </c>
      <c r="J11" s="573" t="s">
        <v>752</v>
      </c>
      <c r="K11" s="573"/>
      <c r="L11" s="252"/>
      <c r="M11" s="252"/>
      <c r="N11" s="252"/>
      <c r="O11" s="252"/>
      <c r="P11" s="252">
        <v>1</v>
      </c>
      <c r="Q11" s="252"/>
      <c r="R11" s="252"/>
      <c r="S11" s="252"/>
      <c r="T11" s="252"/>
      <c r="U11" s="252"/>
      <c r="V11" s="252"/>
      <c r="W11" s="252"/>
      <c r="X11" s="252" t="s">
        <v>746</v>
      </c>
      <c r="Y11" s="253">
        <v>600000000</v>
      </c>
      <c r="Z11" s="96" t="s">
        <v>753</v>
      </c>
      <c r="AA11" s="96" t="s">
        <v>754</v>
      </c>
      <c r="AB11" s="109">
        <v>0.08</v>
      </c>
      <c r="AC11" s="268">
        <f t="shared" si="3"/>
        <v>0</v>
      </c>
      <c r="AD11" s="290">
        <f t="shared" si="4"/>
        <v>0</v>
      </c>
      <c r="AE11" s="290"/>
      <c r="AF11" s="290">
        <f t="shared" si="5"/>
        <v>0</v>
      </c>
      <c r="AG11" s="268"/>
      <c r="AH11" s="265"/>
      <c r="AI11" s="268">
        <f t="shared" si="6"/>
        <v>0</v>
      </c>
      <c r="AJ11" s="290">
        <f t="shared" si="7"/>
        <v>0</v>
      </c>
      <c r="AK11" s="290"/>
      <c r="AL11" s="290">
        <f t="shared" si="8"/>
        <v>0</v>
      </c>
      <c r="AM11" s="268"/>
      <c r="AN11" s="265"/>
      <c r="AO11" s="268">
        <f t="shared" si="9"/>
        <v>0</v>
      </c>
      <c r="AP11" s="290">
        <f t="shared" si="10"/>
        <v>0</v>
      </c>
      <c r="AQ11" s="290"/>
      <c r="AR11" s="290">
        <f t="shared" si="11"/>
        <v>0</v>
      </c>
      <c r="AS11" s="268"/>
      <c r="AT11" s="265"/>
      <c r="AU11" s="268">
        <f t="shared" si="12"/>
        <v>0</v>
      </c>
      <c r="AV11" s="290">
        <f t="shared" si="13"/>
        <v>0</v>
      </c>
      <c r="AW11" s="290"/>
      <c r="AX11" s="290">
        <f t="shared" si="14"/>
        <v>0</v>
      </c>
      <c r="AY11" s="268"/>
      <c r="AZ11" s="265"/>
      <c r="BA11" s="291">
        <f t="shared" si="15"/>
        <v>1</v>
      </c>
      <c r="BB11" s="290">
        <f t="shared" si="16"/>
        <v>100</v>
      </c>
      <c r="BC11" s="290"/>
      <c r="BD11" s="290">
        <f t="shared" si="17"/>
        <v>0</v>
      </c>
      <c r="BE11" s="291"/>
      <c r="BF11" s="265"/>
      <c r="BG11" s="291">
        <f t="shared" si="18"/>
        <v>0</v>
      </c>
      <c r="BH11" s="290">
        <f t="shared" si="19"/>
        <v>0</v>
      </c>
      <c r="BI11" s="290"/>
      <c r="BJ11" s="290">
        <f t="shared" si="20"/>
        <v>0</v>
      </c>
      <c r="BK11" s="292"/>
      <c r="BL11" s="265"/>
      <c r="BM11" s="291">
        <f t="shared" si="21"/>
        <v>0</v>
      </c>
      <c r="BN11" s="290">
        <f t="shared" si="22"/>
        <v>0</v>
      </c>
      <c r="BO11" s="290"/>
      <c r="BP11" s="290">
        <f t="shared" si="23"/>
        <v>0</v>
      </c>
      <c r="BQ11" s="265"/>
      <c r="BR11" s="265"/>
      <c r="BS11" s="265">
        <f t="shared" si="24"/>
        <v>0</v>
      </c>
      <c r="BT11" s="290">
        <f t="shared" si="25"/>
        <v>0</v>
      </c>
      <c r="BU11" s="290"/>
      <c r="BV11" s="290">
        <f t="shared" si="26"/>
        <v>0</v>
      </c>
      <c r="BW11" s="265"/>
      <c r="BX11" s="265"/>
      <c r="BY11" s="265">
        <f t="shared" si="27"/>
        <v>0</v>
      </c>
      <c r="BZ11" s="290">
        <f t="shared" si="28"/>
        <v>0</v>
      </c>
      <c r="CA11" s="290"/>
      <c r="CB11" s="290">
        <f t="shared" si="29"/>
        <v>0</v>
      </c>
      <c r="CC11" s="265"/>
      <c r="CD11" s="265"/>
      <c r="CE11" s="265">
        <f t="shared" si="30"/>
        <v>0</v>
      </c>
      <c r="CF11" s="290">
        <f t="shared" si="31"/>
        <v>0</v>
      </c>
      <c r="CG11" s="290"/>
      <c r="CH11" s="290">
        <f t="shared" si="32"/>
        <v>0</v>
      </c>
      <c r="CI11" s="265"/>
      <c r="CJ11" s="265"/>
      <c r="CK11" s="265">
        <f t="shared" si="33"/>
        <v>0</v>
      </c>
      <c r="CL11" s="290">
        <f t="shared" si="34"/>
        <v>0</v>
      </c>
      <c r="CM11" s="290"/>
      <c r="CN11" s="290">
        <f t="shared" si="35"/>
        <v>0</v>
      </c>
      <c r="CO11" s="265"/>
      <c r="CP11" s="265"/>
      <c r="CQ11" s="265">
        <f t="shared" si="36"/>
        <v>0</v>
      </c>
      <c r="CR11" s="290">
        <f t="shared" si="37"/>
        <v>0</v>
      </c>
      <c r="CS11" s="290"/>
      <c r="CT11" s="290">
        <f t="shared" si="38"/>
        <v>0</v>
      </c>
      <c r="CU11" s="265"/>
      <c r="CV11" s="265"/>
      <c r="CW11" s="265">
        <f t="shared" si="39"/>
        <v>0</v>
      </c>
      <c r="CX11" s="34">
        <f t="shared" si="2"/>
        <v>0</v>
      </c>
      <c r="CY11" s="231"/>
      <c r="CZ11" s="112"/>
      <c r="DA11" s="99"/>
      <c r="DB11" s="129"/>
      <c r="DC11" s="130"/>
      <c r="DD11" s="130"/>
      <c r="DE11" s="130"/>
      <c r="DF11" s="97"/>
      <c r="DG11" s="97"/>
      <c r="DH11" s="97"/>
      <c r="DI11" s="97"/>
      <c r="DJ11" s="97"/>
      <c r="DK11" s="97"/>
      <c r="DL11" s="101"/>
      <c r="DM11" s="98"/>
    </row>
    <row r="12" spans="1:117" ht="167.25" customHeight="1" thickBot="1">
      <c r="A12" s="82"/>
      <c r="B12" s="412" t="s">
        <v>190</v>
      </c>
      <c r="C12" s="413" t="s">
        <v>195</v>
      </c>
      <c r="D12" s="413" t="s">
        <v>200</v>
      </c>
      <c r="E12" s="413" t="s">
        <v>325</v>
      </c>
      <c r="F12" s="413" t="s">
        <v>207</v>
      </c>
      <c r="G12" s="413" t="s">
        <v>224</v>
      </c>
      <c r="H12" s="407" t="s">
        <v>744</v>
      </c>
      <c r="I12" s="407" t="s">
        <v>446</v>
      </c>
      <c r="J12" s="573" t="s">
        <v>755</v>
      </c>
      <c r="K12" s="573"/>
      <c r="L12" s="252"/>
      <c r="M12" s="252"/>
      <c r="N12" s="252"/>
      <c r="O12" s="252"/>
      <c r="P12" s="252"/>
      <c r="Q12" s="252">
        <v>1</v>
      </c>
      <c r="R12" s="252">
        <v>1</v>
      </c>
      <c r="S12" s="252">
        <v>1</v>
      </c>
      <c r="T12" s="252">
        <v>1</v>
      </c>
      <c r="U12" s="252"/>
      <c r="V12" s="252"/>
      <c r="W12" s="252"/>
      <c r="X12" s="252" t="s">
        <v>746</v>
      </c>
      <c r="Y12" s="253">
        <v>0</v>
      </c>
      <c r="Z12" s="96" t="s">
        <v>756</v>
      </c>
      <c r="AA12" s="96" t="s">
        <v>757</v>
      </c>
      <c r="AB12" s="109">
        <v>0.08</v>
      </c>
      <c r="AC12" s="268">
        <f t="shared" si="3"/>
        <v>0</v>
      </c>
      <c r="AD12" s="290">
        <f t="shared" si="4"/>
        <v>0</v>
      </c>
      <c r="AE12" s="290"/>
      <c r="AF12" s="290">
        <f t="shared" si="5"/>
        <v>0</v>
      </c>
      <c r="AG12" s="268"/>
      <c r="AH12" s="265"/>
      <c r="AI12" s="268">
        <f t="shared" si="6"/>
        <v>0</v>
      </c>
      <c r="AJ12" s="290">
        <f t="shared" si="7"/>
        <v>0</v>
      </c>
      <c r="AK12" s="290"/>
      <c r="AL12" s="290">
        <f t="shared" si="8"/>
        <v>0</v>
      </c>
      <c r="AM12" s="268"/>
      <c r="AN12" s="265"/>
      <c r="AO12" s="268">
        <f t="shared" si="9"/>
        <v>0</v>
      </c>
      <c r="AP12" s="290">
        <f t="shared" si="10"/>
        <v>0</v>
      </c>
      <c r="AQ12" s="290"/>
      <c r="AR12" s="290">
        <f t="shared" si="11"/>
        <v>0</v>
      </c>
      <c r="AS12" s="268"/>
      <c r="AT12" s="265"/>
      <c r="AU12" s="268">
        <f t="shared" si="12"/>
        <v>0</v>
      </c>
      <c r="AV12" s="290">
        <f t="shared" si="13"/>
        <v>0</v>
      </c>
      <c r="AW12" s="290"/>
      <c r="AX12" s="290">
        <f t="shared" si="14"/>
        <v>0</v>
      </c>
      <c r="AY12" s="268"/>
      <c r="AZ12" s="265"/>
      <c r="BA12" s="291">
        <f t="shared" si="15"/>
        <v>0</v>
      </c>
      <c r="BB12" s="290">
        <f t="shared" si="16"/>
        <v>0</v>
      </c>
      <c r="BC12" s="290"/>
      <c r="BD12" s="290">
        <f t="shared" si="17"/>
        <v>0</v>
      </c>
      <c r="BE12" s="291"/>
      <c r="BF12" s="265"/>
      <c r="BG12" s="291">
        <f t="shared" si="18"/>
        <v>1</v>
      </c>
      <c r="BH12" s="290">
        <f t="shared" si="19"/>
        <v>25</v>
      </c>
      <c r="BI12" s="290"/>
      <c r="BJ12" s="290">
        <f t="shared" si="20"/>
        <v>0</v>
      </c>
      <c r="BK12" s="292"/>
      <c r="BL12" s="265"/>
      <c r="BM12" s="291">
        <f t="shared" si="21"/>
        <v>1</v>
      </c>
      <c r="BN12" s="290">
        <f t="shared" si="22"/>
        <v>25</v>
      </c>
      <c r="BO12" s="290"/>
      <c r="BP12" s="290">
        <f t="shared" si="23"/>
        <v>0</v>
      </c>
      <c r="BQ12" s="265"/>
      <c r="BR12" s="265"/>
      <c r="BS12" s="265">
        <f t="shared" si="24"/>
        <v>1</v>
      </c>
      <c r="BT12" s="290">
        <f t="shared" si="25"/>
        <v>25</v>
      </c>
      <c r="BU12" s="290"/>
      <c r="BV12" s="290">
        <f t="shared" si="26"/>
        <v>0</v>
      </c>
      <c r="BW12" s="265"/>
      <c r="BX12" s="265"/>
      <c r="BY12" s="265">
        <f t="shared" si="27"/>
        <v>1</v>
      </c>
      <c r="BZ12" s="290">
        <f t="shared" si="28"/>
        <v>25</v>
      </c>
      <c r="CA12" s="290"/>
      <c r="CB12" s="290">
        <f t="shared" si="29"/>
        <v>0</v>
      </c>
      <c r="CC12" s="265"/>
      <c r="CD12" s="265"/>
      <c r="CE12" s="265">
        <f t="shared" si="30"/>
        <v>0</v>
      </c>
      <c r="CF12" s="290">
        <f t="shared" si="31"/>
        <v>0</v>
      </c>
      <c r="CG12" s="290"/>
      <c r="CH12" s="290">
        <f t="shared" si="32"/>
        <v>0</v>
      </c>
      <c r="CI12" s="265"/>
      <c r="CJ12" s="265"/>
      <c r="CK12" s="265">
        <f t="shared" si="33"/>
        <v>0</v>
      </c>
      <c r="CL12" s="290">
        <f t="shared" si="34"/>
        <v>0</v>
      </c>
      <c r="CM12" s="290"/>
      <c r="CN12" s="290">
        <f t="shared" si="35"/>
        <v>0</v>
      </c>
      <c r="CO12" s="265"/>
      <c r="CP12" s="265"/>
      <c r="CQ12" s="265">
        <f t="shared" si="36"/>
        <v>0</v>
      </c>
      <c r="CR12" s="290">
        <f t="shared" si="37"/>
        <v>0</v>
      </c>
      <c r="CS12" s="290"/>
      <c r="CT12" s="290">
        <f t="shared" si="38"/>
        <v>0</v>
      </c>
      <c r="CU12" s="265"/>
      <c r="CV12" s="265"/>
      <c r="CW12" s="265">
        <f t="shared" si="39"/>
        <v>0</v>
      </c>
      <c r="CX12" s="34">
        <f t="shared" si="2"/>
        <v>0</v>
      </c>
      <c r="CY12" s="231"/>
      <c r="CZ12" s="112"/>
      <c r="DA12" s="99"/>
      <c r="DB12" s="129"/>
      <c r="DC12" s="130"/>
      <c r="DD12" s="130"/>
      <c r="DE12" s="130"/>
      <c r="DF12" s="97"/>
      <c r="DG12" s="97"/>
      <c r="DH12" s="97"/>
      <c r="DI12" s="97"/>
      <c r="DJ12" s="97"/>
      <c r="DK12" s="97"/>
      <c r="DL12" s="101"/>
      <c r="DM12" s="98"/>
    </row>
    <row r="13" spans="1:117" ht="288.75" customHeight="1" thickBot="1">
      <c r="A13" s="82"/>
      <c r="B13" s="412" t="s">
        <v>190</v>
      </c>
      <c r="C13" s="413" t="s">
        <v>195</v>
      </c>
      <c r="D13" s="413" t="s">
        <v>200</v>
      </c>
      <c r="E13" s="413" t="s">
        <v>325</v>
      </c>
      <c r="F13" s="413" t="s">
        <v>207</v>
      </c>
      <c r="G13" s="413" t="s">
        <v>224</v>
      </c>
      <c r="H13" s="407" t="s">
        <v>744</v>
      </c>
      <c r="I13" s="407" t="s">
        <v>446</v>
      </c>
      <c r="J13" s="597" t="s">
        <v>758</v>
      </c>
      <c r="K13" s="598"/>
      <c r="L13" s="252"/>
      <c r="M13" s="252"/>
      <c r="N13" s="252"/>
      <c r="O13" s="252"/>
      <c r="P13" s="252"/>
      <c r="Q13" s="252"/>
      <c r="R13" s="252"/>
      <c r="S13" s="252"/>
      <c r="T13" s="252">
        <v>1</v>
      </c>
      <c r="U13" s="252">
        <v>1</v>
      </c>
      <c r="V13" s="252">
        <v>1</v>
      </c>
      <c r="W13" s="252">
        <v>1</v>
      </c>
      <c r="X13" s="252" t="s">
        <v>746</v>
      </c>
      <c r="Y13" s="253">
        <v>0</v>
      </c>
      <c r="Z13" s="96" t="s">
        <v>759</v>
      </c>
      <c r="AA13" s="96" t="s">
        <v>760</v>
      </c>
      <c r="AB13" s="109">
        <v>0.08</v>
      </c>
      <c r="AC13" s="268">
        <f t="shared" si="3"/>
        <v>0</v>
      </c>
      <c r="AD13" s="290">
        <f t="shared" si="4"/>
        <v>0</v>
      </c>
      <c r="AE13" s="290"/>
      <c r="AF13" s="290">
        <f t="shared" si="5"/>
        <v>0</v>
      </c>
      <c r="AG13" s="268"/>
      <c r="AH13" s="265"/>
      <c r="AI13" s="268">
        <f t="shared" si="6"/>
        <v>0</v>
      </c>
      <c r="AJ13" s="290">
        <f t="shared" si="7"/>
        <v>0</v>
      </c>
      <c r="AK13" s="290"/>
      <c r="AL13" s="290">
        <f t="shared" si="8"/>
        <v>0</v>
      </c>
      <c r="AM13" s="268"/>
      <c r="AN13" s="265"/>
      <c r="AO13" s="268">
        <f t="shared" si="9"/>
        <v>0</v>
      </c>
      <c r="AP13" s="290">
        <f t="shared" si="10"/>
        <v>0</v>
      </c>
      <c r="AQ13" s="290"/>
      <c r="AR13" s="290">
        <f t="shared" si="11"/>
        <v>0</v>
      </c>
      <c r="AS13" s="268"/>
      <c r="AT13" s="265"/>
      <c r="AU13" s="268">
        <f t="shared" si="12"/>
        <v>0</v>
      </c>
      <c r="AV13" s="290">
        <f t="shared" si="13"/>
        <v>0</v>
      </c>
      <c r="AW13" s="290"/>
      <c r="AX13" s="290">
        <f t="shared" si="14"/>
        <v>0</v>
      </c>
      <c r="AY13" s="268"/>
      <c r="AZ13" s="265"/>
      <c r="BA13" s="291">
        <f t="shared" si="15"/>
        <v>0</v>
      </c>
      <c r="BB13" s="290">
        <f t="shared" si="16"/>
        <v>0</v>
      </c>
      <c r="BC13" s="290"/>
      <c r="BD13" s="290">
        <f t="shared" si="17"/>
        <v>0</v>
      </c>
      <c r="BE13" s="291"/>
      <c r="BF13" s="265"/>
      <c r="BG13" s="291">
        <f t="shared" si="18"/>
        <v>0</v>
      </c>
      <c r="BH13" s="290">
        <f t="shared" si="19"/>
        <v>0</v>
      </c>
      <c r="BI13" s="290"/>
      <c r="BJ13" s="290">
        <f t="shared" si="20"/>
        <v>0</v>
      </c>
      <c r="BK13" s="292"/>
      <c r="BL13" s="265"/>
      <c r="BM13" s="291">
        <f t="shared" si="21"/>
        <v>0</v>
      </c>
      <c r="BN13" s="290">
        <f t="shared" si="22"/>
        <v>0</v>
      </c>
      <c r="BO13" s="290"/>
      <c r="BP13" s="290">
        <f t="shared" si="23"/>
        <v>0</v>
      </c>
      <c r="BQ13" s="265"/>
      <c r="BR13" s="265"/>
      <c r="BS13" s="265">
        <f t="shared" si="24"/>
        <v>0</v>
      </c>
      <c r="BT13" s="290">
        <f t="shared" si="25"/>
        <v>0</v>
      </c>
      <c r="BU13" s="290"/>
      <c r="BV13" s="290">
        <f t="shared" si="26"/>
        <v>0</v>
      </c>
      <c r="BW13" s="265"/>
      <c r="BX13" s="265"/>
      <c r="BY13" s="265">
        <f t="shared" si="27"/>
        <v>1</v>
      </c>
      <c r="BZ13" s="290">
        <f t="shared" si="28"/>
        <v>25</v>
      </c>
      <c r="CA13" s="290"/>
      <c r="CB13" s="290">
        <f t="shared" si="29"/>
        <v>0</v>
      </c>
      <c r="CC13" s="265"/>
      <c r="CD13" s="265"/>
      <c r="CE13" s="265">
        <f t="shared" si="30"/>
        <v>1</v>
      </c>
      <c r="CF13" s="290">
        <f t="shared" si="31"/>
        <v>25</v>
      </c>
      <c r="CG13" s="290"/>
      <c r="CH13" s="290">
        <f t="shared" si="32"/>
        <v>0</v>
      </c>
      <c r="CI13" s="265"/>
      <c r="CJ13" s="265"/>
      <c r="CK13" s="265">
        <f t="shared" si="33"/>
        <v>1</v>
      </c>
      <c r="CL13" s="290">
        <f t="shared" si="34"/>
        <v>25</v>
      </c>
      <c r="CM13" s="290"/>
      <c r="CN13" s="290">
        <f t="shared" si="35"/>
        <v>0</v>
      </c>
      <c r="CO13" s="265"/>
      <c r="CP13" s="265"/>
      <c r="CQ13" s="265">
        <f t="shared" si="36"/>
        <v>1</v>
      </c>
      <c r="CR13" s="290">
        <f t="shared" si="37"/>
        <v>25</v>
      </c>
      <c r="CS13" s="290"/>
      <c r="CT13" s="290">
        <f t="shared" si="38"/>
        <v>0</v>
      </c>
      <c r="CU13" s="265"/>
      <c r="CV13" s="265"/>
      <c r="CW13" s="265">
        <f t="shared" si="39"/>
        <v>0</v>
      </c>
      <c r="CX13" s="34">
        <f t="shared" si="2"/>
        <v>0</v>
      </c>
      <c r="CY13" s="231"/>
      <c r="CZ13" s="122"/>
      <c r="DA13" s="141"/>
      <c r="DB13" s="142"/>
      <c r="DC13" s="143"/>
      <c r="DD13" s="130"/>
      <c r="DE13" s="130"/>
      <c r="DF13" s="86"/>
      <c r="DG13" s="86"/>
      <c r="DH13" s="86"/>
      <c r="DI13" s="86"/>
      <c r="DJ13" s="86"/>
      <c r="DK13" s="86"/>
      <c r="DL13" s="88"/>
      <c r="DM13" s="102"/>
    </row>
    <row r="14" spans="1:117" s="79" customFormat="1" ht="403.5" thickBot="1">
      <c r="B14" s="412" t="s">
        <v>190</v>
      </c>
      <c r="C14" s="413" t="s">
        <v>195</v>
      </c>
      <c r="D14" s="413" t="s">
        <v>200</v>
      </c>
      <c r="E14" s="413" t="s">
        <v>325</v>
      </c>
      <c r="F14" s="413" t="s">
        <v>207</v>
      </c>
      <c r="G14" s="413" t="s">
        <v>224</v>
      </c>
      <c r="H14" s="407" t="s">
        <v>744</v>
      </c>
      <c r="I14" s="407" t="s">
        <v>761</v>
      </c>
      <c r="J14" s="573" t="s">
        <v>762</v>
      </c>
      <c r="K14" s="573"/>
      <c r="L14" s="252">
        <v>1</v>
      </c>
      <c r="M14" s="252"/>
      <c r="N14" s="252"/>
      <c r="O14" s="252"/>
      <c r="P14" s="252"/>
      <c r="Q14" s="252"/>
      <c r="R14" s="252"/>
      <c r="S14" s="252"/>
      <c r="T14" s="252"/>
      <c r="U14" s="252"/>
      <c r="V14" s="252"/>
      <c r="W14" s="252"/>
      <c r="X14" s="252" t="s">
        <v>746</v>
      </c>
      <c r="Y14" s="253">
        <v>0</v>
      </c>
      <c r="Z14" s="96" t="s">
        <v>763</v>
      </c>
      <c r="AA14" s="96" t="s">
        <v>764</v>
      </c>
      <c r="AB14" s="109">
        <v>0.03</v>
      </c>
      <c r="AC14" s="268">
        <f t="shared" si="3"/>
        <v>1</v>
      </c>
      <c r="AD14" s="290">
        <f t="shared" si="4"/>
        <v>100</v>
      </c>
      <c r="AE14" s="290"/>
      <c r="AF14" s="290">
        <f t="shared" si="5"/>
        <v>0</v>
      </c>
      <c r="AG14" s="268"/>
      <c r="AH14" s="265"/>
      <c r="AI14" s="268">
        <f t="shared" si="6"/>
        <v>0</v>
      </c>
      <c r="AJ14" s="290">
        <f t="shared" si="7"/>
        <v>0</v>
      </c>
      <c r="AK14" s="290"/>
      <c r="AL14" s="290">
        <f t="shared" si="8"/>
        <v>0</v>
      </c>
      <c r="AM14" s="268"/>
      <c r="AN14" s="265"/>
      <c r="AO14" s="268">
        <f t="shared" si="9"/>
        <v>0</v>
      </c>
      <c r="AP14" s="290">
        <f t="shared" si="10"/>
        <v>0</v>
      </c>
      <c r="AQ14" s="290"/>
      <c r="AR14" s="290">
        <f t="shared" si="11"/>
        <v>0</v>
      </c>
      <c r="AS14" s="268"/>
      <c r="AT14" s="265"/>
      <c r="AU14" s="268">
        <f t="shared" si="12"/>
        <v>0</v>
      </c>
      <c r="AV14" s="290">
        <f t="shared" si="13"/>
        <v>0</v>
      </c>
      <c r="AW14" s="290"/>
      <c r="AX14" s="290">
        <f t="shared" si="14"/>
        <v>0</v>
      </c>
      <c r="AY14" s="268"/>
      <c r="AZ14" s="265"/>
      <c r="BA14" s="291">
        <f t="shared" si="15"/>
        <v>0</v>
      </c>
      <c r="BB14" s="290">
        <f t="shared" si="16"/>
        <v>0</v>
      </c>
      <c r="BC14" s="290"/>
      <c r="BD14" s="290">
        <f t="shared" si="17"/>
        <v>0</v>
      </c>
      <c r="BE14" s="291"/>
      <c r="BF14" s="265"/>
      <c r="BG14" s="291">
        <f t="shared" si="18"/>
        <v>0</v>
      </c>
      <c r="BH14" s="290">
        <f t="shared" si="19"/>
        <v>0</v>
      </c>
      <c r="BI14" s="290"/>
      <c r="BJ14" s="290">
        <f t="shared" si="20"/>
        <v>0</v>
      </c>
      <c r="BK14" s="292"/>
      <c r="BL14" s="265"/>
      <c r="BM14" s="291">
        <f t="shared" si="21"/>
        <v>0</v>
      </c>
      <c r="BN14" s="290">
        <f t="shared" si="22"/>
        <v>0</v>
      </c>
      <c r="BO14" s="290"/>
      <c r="BP14" s="290">
        <f t="shared" si="23"/>
        <v>0</v>
      </c>
      <c r="BQ14" s="265"/>
      <c r="BR14" s="265"/>
      <c r="BS14" s="265">
        <f t="shared" si="24"/>
        <v>0</v>
      </c>
      <c r="BT14" s="290">
        <f t="shared" si="25"/>
        <v>0</v>
      </c>
      <c r="BU14" s="290"/>
      <c r="BV14" s="290">
        <f t="shared" si="26"/>
        <v>0</v>
      </c>
      <c r="BW14" s="265"/>
      <c r="BX14" s="265"/>
      <c r="BY14" s="265">
        <f t="shared" si="27"/>
        <v>0</v>
      </c>
      <c r="BZ14" s="290">
        <f t="shared" si="28"/>
        <v>0</v>
      </c>
      <c r="CA14" s="290"/>
      <c r="CB14" s="290">
        <f t="shared" si="29"/>
        <v>0</v>
      </c>
      <c r="CC14" s="265"/>
      <c r="CD14" s="265"/>
      <c r="CE14" s="265">
        <f t="shared" si="30"/>
        <v>0</v>
      </c>
      <c r="CF14" s="290">
        <f t="shared" si="31"/>
        <v>0</v>
      </c>
      <c r="CG14" s="290"/>
      <c r="CH14" s="290">
        <f t="shared" si="32"/>
        <v>0</v>
      </c>
      <c r="CI14" s="265"/>
      <c r="CJ14" s="265"/>
      <c r="CK14" s="265">
        <f t="shared" si="33"/>
        <v>0</v>
      </c>
      <c r="CL14" s="290">
        <f t="shared" si="34"/>
        <v>0</v>
      </c>
      <c r="CM14" s="290"/>
      <c r="CN14" s="290">
        <f t="shared" si="35"/>
        <v>0</v>
      </c>
      <c r="CO14" s="265"/>
      <c r="CP14" s="265"/>
      <c r="CQ14" s="265">
        <f t="shared" si="36"/>
        <v>0</v>
      </c>
      <c r="CR14" s="290">
        <f t="shared" si="37"/>
        <v>0</v>
      </c>
      <c r="CS14" s="290"/>
      <c r="CT14" s="290">
        <f t="shared" si="38"/>
        <v>0</v>
      </c>
      <c r="CU14" s="265"/>
      <c r="CV14" s="265"/>
      <c r="CW14" s="265">
        <f t="shared" si="39"/>
        <v>0</v>
      </c>
      <c r="CX14" s="29">
        <f t="shared" si="2"/>
        <v>0</v>
      </c>
      <c r="CY14" s="231"/>
      <c r="CZ14" s="122"/>
      <c r="DA14" s="141"/>
      <c r="DB14" s="142"/>
      <c r="DC14" s="143"/>
      <c r="DD14" s="130"/>
      <c r="DE14" s="130"/>
      <c r="DF14" s="86"/>
      <c r="DG14" s="86"/>
      <c r="DH14" s="86"/>
      <c r="DI14" s="86"/>
      <c r="DJ14" s="86"/>
      <c r="DK14" s="86"/>
      <c r="DL14" s="88"/>
      <c r="DM14" s="102"/>
    </row>
    <row r="15" spans="1:117" s="79" customFormat="1" ht="403.5" thickBot="1">
      <c r="B15" s="412" t="s">
        <v>190</v>
      </c>
      <c r="C15" s="413" t="s">
        <v>195</v>
      </c>
      <c r="D15" s="413" t="s">
        <v>200</v>
      </c>
      <c r="E15" s="413" t="s">
        <v>325</v>
      </c>
      <c r="F15" s="413" t="s">
        <v>207</v>
      </c>
      <c r="G15" s="413" t="s">
        <v>224</v>
      </c>
      <c r="H15" s="407" t="s">
        <v>744</v>
      </c>
      <c r="I15" s="407" t="s">
        <v>629</v>
      </c>
      <c r="J15" s="573" t="s">
        <v>785</v>
      </c>
      <c r="K15" s="573"/>
      <c r="L15" s="252"/>
      <c r="M15" s="252">
        <v>1</v>
      </c>
      <c r="N15" s="252"/>
      <c r="O15" s="252"/>
      <c r="P15" s="252"/>
      <c r="Q15" s="252"/>
      <c r="R15" s="252"/>
      <c r="S15" s="252"/>
      <c r="T15" s="252"/>
      <c r="U15" s="252"/>
      <c r="V15" s="252"/>
      <c r="W15" s="252"/>
      <c r="X15" s="252" t="s">
        <v>746</v>
      </c>
      <c r="Y15" s="253">
        <v>0</v>
      </c>
      <c r="Z15" s="96" t="s">
        <v>765</v>
      </c>
      <c r="AA15" s="96" t="s">
        <v>766</v>
      </c>
      <c r="AB15" s="109">
        <v>0.03</v>
      </c>
      <c r="AC15" s="268">
        <f>+L15</f>
        <v>0</v>
      </c>
      <c r="AD15" s="290">
        <f>IFERROR(AC15/SUM($L15:$W15)*100,0)</f>
        <v>0</v>
      </c>
      <c r="AE15" s="290"/>
      <c r="AF15" s="290">
        <f>IFERROR(AE15/SUM($L15:$W15)*100,0)</f>
        <v>0</v>
      </c>
      <c r="AG15" s="268"/>
      <c r="AH15" s="265"/>
      <c r="AI15" s="268">
        <f>+M15</f>
        <v>1</v>
      </c>
      <c r="AJ15" s="290">
        <f>IFERROR(AI15/SUM($L15:$W15)*100,0)</f>
        <v>100</v>
      </c>
      <c r="AK15" s="290"/>
      <c r="AL15" s="290">
        <f>IFERROR(AK15/SUM($L15:$W15)*100,0)</f>
        <v>0</v>
      </c>
      <c r="AM15" s="268"/>
      <c r="AN15" s="265"/>
      <c r="AO15" s="268">
        <f>+N15</f>
        <v>0</v>
      </c>
      <c r="AP15" s="290">
        <f>IFERROR(AO15/SUM($L15:$W15)*100,0)</f>
        <v>0</v>
      </c>
      <c r="AQ15" s="290"/>
      <c r="AR15" s="290">
        <f>IFERROR(AQ15/SUM($L15:$W15)*100,0)</f>
        <v>0</v>
      </c>
      <c r="AS15" s="268"/>
      <c r="AT15" s="265"/>
      <c r="AU15" s="268">
        <f>+O15</f>
        <v>0</v>
      </c>
      <c r="AV15" s="290">
        <f>IFERROR(AU15/SUM($L15:$W15)*100,0)</f>
        <v>0</v>
      </c>
      <c r="AW15" s="290"/>
      <c r="AX15" s="290">
        <f>IFERROR(AW15/SUM($L15:$W15)*100,0)</f>
        <v>0</v>
      </c>
      <c r="AY15" s="268"/>
      <c r="AZ15" s="265"/>
      <c r="BA15" s="291">
        <f t="shared" si="15"/>
        <v>0</v>
      </c>
      <c r="BB15" s="290">
        <f>IFERROR(BA15/SUM($L15:$W15)*100,0)</f>
        <v>0</v>
      </c>
      <c r="BC15" s="290"/>
      <c r="BD15" s="290">
        <f>IFERROR(BC15/SUM($L15:$W15)*100,0)</f>
        <v>0</v>
      </c>
      <c r="BE15" s="291"/>
      <c r="BF15" s="265"/>
      <c r="BG15" s="291">
        <f>+Q15</f>
        <v>0</v>
      </c>
      <c r="BH15" s="290">
        <f>IFERROR(BG15/SUM($L15:$W15)*100,0)</f>
        <v>0</v>
      </c>
      <c r="BI15" s="290"/>
      <c r="BJ15" s="290">
        <f>IFERROR(BI15/SUM($L15:$W15)*100,0)</f>
        <v>0</v>
      </c>
      <c r="BK15" s="292"/>
      <c r="BL15" s="265"/>
      <c r="BM15" s="291">
        <f>+R15</f>
        <v>0</v>
      </c>
      <c r="BN15" s="290">
        <f>IFERROR(BM15/SUM($L15:$W15)*100,0)</f>
        <v>0</v>
      </c>
      <c r="BO15" s="290"/>
      <c r="BP15" s="290">
        <f>IFERROR(BO15/SUM($L15:$W15)*100,0)</f>
        <v>0</v>
      </c>
      <c r="BQ15" s="265"/>
      <c r="BR15" s="265"/>
      <c r="BS15" s="265">
        <f>+S15</f>
        <v>0</v>
      </c>
      <c r="BT15" s="290">
        <f>IFERROR(BS15/SUM($L15:$W15)*100,0)</f>
        <v>0</v>
      </c>
      <c r="BU15" s="290"/>
      <c r="BV15" s="290">
        <f>IFERROR(BU15/SUM($L15:$W15)*100,0)</f>
        <v>0</v>
      </c>
      <c r="BW15" s="265"/>
      <c r="BX15" s="265"/>
      <c r="BY15" s="265">
        <f>+T15</f>
        <v>0</v>
      </c>
      <c r="BZ15" s="290">
        <f>IFERROR(BY15/SUM($L15:$W15)*100,0)</f>
        <v>0</v>
      </c>
      <c r="CA15" s="290"/>
      <c r="CB15" s="290">
        <f>IFERROR(CA15/SUM($L15:$W15)*100,0)</f>
        <v>0</v>
      </c>
      <c r="CC15" s="265"/>
      <c r="CD15" s="265"/>
      <c r="CE15" s="265">
        <f>+U15</f>
        <v>0</v>
      </c>
      <c r="CF15" s="290">
        <f>IFERROR(CE15/SUM($L15:$W15)*100,0)</f>
        <v>0</v>
      </c>
      <c r="CG15" s="290"/>
      <c r="CH15" s="290">
        <f>IFERROR(CG15/SUM($L15:$W15)*100,0)</f>
        <v>0</v>
      </c>
      <c r="CI15" s="265"/>
      <c r="CJ15" s="265"/>
      <c r="CK15" s="265">
        <f>+V15</f>
        <v>0</v>
      </c>
      <c r="CL15" s="290">
        <f>IFERROR(CK15/SUM($L15:$W15)*100,0)</f>
        <v>0</v>
      </c>
      <c r="CM15" s="290"/>
      <c r="CN15" s="290">
        <f>IFERROR(CM15/SUM($L15:$W15)*100,0)</f>
        <v>0</v>
      </c>
      <c r="CO15" s="265"/>
      <c r="CP15" s="265"/>
      <c r="CQ15" s="265">
        <f>+W15</f>
        <v>0</v>
      </c>
      <c r="CR15" s="290">
        <f>IFERROR(CQ15/SUM($L15:$W15)*100,0)</f>
        <v>0</v>
      </c>
      <c r="CS15" s="290"/>
      <c r="CT15" s="290">
        <f>IFERROR(CS15/SUM($L15:$W15)*100,0)</f>
        <v>0</v>
      </c>
      <c r="CU15" s="265"/>
      <c r="CV15" s="265"/>
      <c r="CW15" s="265">
        <f t="shared" si="39"/>
        <v>0</v>
      </c>
      <c r="CX15" s="29">
        <f t="shared" ref="CX15" si="40">SUM(CT15,CN15,CH15,CB15,BV15,BP15,BJ15,BD15,AX15,AR15,AL15,AF15)</f>
        <v>0</v>
      </c>
      <c r="CY15" s="231"/>
      <c r="CZ15" s="122"/>
      <c r="DA15" s="141"/>
      <c r="DB15" s="142"/>
      <c r="DC15" s="143"/>
      <c r="DD15" s="130"/>
      <c r="DE15" s="130"/>
      <c r="DF15" s="86"/>
      <c r="DG15" s="86"/>
      <c r="DH15" s="86"/>
      <c r="DI15" s="86"/>
      <c r="DJ15" s="86"/>
      <c r="DK15" s="86"/>
      <c r="DL15" s="88"/>
      <c r="DM15" s="102"/>
    </row>
    <row r="16" spans="1:117" s="79" customFormat="1" ht="15" hidden="1" customHeight="1">
      <c r="B16" s="412" t="s">
        <v>190</v>
      </c>
      <c r="C16" s="413" t="s">
        <v>195</v>
      </c>
      <c r="D16" s="413" t="s">
        <v>200</v>
      </c>
      <c r="E16" s="413" t="s">
        <v>325</v>
      </c>
      <c r="F16" s="413" t="s">
        <v>207</v>
      </c>
      <c r="G16" s="413" t="s">
        <v>224</v>
      </c>
      <c r="H16" s="407" t="s">
        <v>744</v>
      </c>
      <c r="I16" s="186" t="s">
        <v>761</v>
      </c>
      <c r="J16" s="573" t="s">
        <v>767</v>
      </c>
      <c r="K16" s="573"/>
      <c r="L16" s="252"/>
      <c r="M16" s="252"/>
      <c r="N16" s="252"/>
      <c r="O16" s="252"/>
      <c r="P16" s="252">
        <v>1</v>
      </c>
      <c r="Q16" s="252"/>
      <c r="R16" s="252"/>
      <c r="S16" s="252"/>
      <c r="T16" s="252"/>
      <c r="U16" s="252"/>
      <c r="V16" s="252"/>
      <c r="W16" s="252"/>
      <c r="X16" s="252" t="s">
        <v>746</v>
      </c>
      <c r="Y16" s="253">
        <v>0</v>
      </c>
      <c r="Z16" s="96" t="s">
        <v>768</v>
      </c>
      <c r="AA16" s="96" t="s">
        <v>769</v>
      </c>
      <c r="AB16" s="109">
        <v>0.06</v>
      </c>
    </row>
    <row r="17" spans="2:28" s="79" customFormat="1" ht="120" hidden="1" customHeight="1">
      <c r="B17" s="412" t="s">
        <v>190</v>
      </c>
      <c r="C17" s="413" t="s">
        <v>195</v>
      </c>
      <c r="D17" s="413" t="s">
        <v>200</v>
      </c>
      <c r="E17" s="413" t="s">
        <v>325</v>
      </c>
      <c r="F17" s="413" t="s">
        <v>207</v>
      </c>
      <c r="G17" s="413" t="s">
        <v>224</v>
      </c>
      <c r="H17" s="407" t="s">
        <v>744</v>
      </c>
      <c r="I17" s="186" t="s">
        <v>761</v>
      </c>
      <c r="J17" s="573" t="s">
        <v>770</v>
      </c>
      <c r="K17" s="573"/>
      <c r="L17" s="252"/>
      <c r="M17" s="252"/>
      <c r="N17" s="252"/>
      <c r="O17" s="252"/>
      <c r="P17" s="252"/>
      <c r="Q17" s="252">
        <v>1</v>
      </c>
      <c r="R17" s="252"/>
      <c r="S17" s="252"/>
      <c r="T17" s="252"/>
      <c r="U17" s="252"/>
      <c r="V17" s="252"/>
      <c r="W17" s="252"/>
      <c r="X17" s="252" t="s">
        <v>746</v>
      </c>
      <c r="Y17" s="253">
        <v>0</v>
      </c>
      <c r="Z17" s="96" t="s">
        <v>771</v>
      </c>
      <c r="AA17" s="96" t="s">
        <v>772</v>
      </c>
      <c r="AB17" s="109">
        <v>7.0000000000000007E-2</v>
      </c>
    </row>
    <row r="18" spans="2:28" s="79" customFormat="1" ht="327.75" hidden="1" customHeight="1">
      <c r="B18" s="412" t="s">
        <v>190</v>
      </c>
      <c r="C18" s="413" t="s">
        <v>195</v>
      </c>
      <c r="D18" s="413" t="s">
        <v>200</v>
      </c>
      <c r="E18" s="413" t="s">
        <v>325</v>
      </c>
      <c r="F18" s="413" t="s">
        <v>207</v>
      </c>
      <c r="G18" s="413" t="s">
        <v>224</v>
      </c>
      <c r="H18" s="407" t="s">
        <v>744</v>
      </c>
      <c r="I18" s="186" t="s">
        <v>761</v>
      </c>
      <c r="J18" s="573" t="s">
        <v>773</v>
      </c>
      <c r="K18" s="573"/>
      <c r="L18" s="252"/>
      <c r="M18" s="252"/>
      <c r="N18" s="252"/>
      <c r="O18" s="252"/>
      <c r="P18" s="252"/>
      <c r="Q18" s="252"/>
      <c r="R18" s="252">
        <v>1</v>
      </c>
      <c r="S18" s="252">
        <v>1</v>
      </c>
      <c r="T18" s="252">
        <v>1</v>
      </c>
      <c r="U18" s="252">
        <v>1</v>
      </c>
      <c r="V18" s="252">
        <v>1</v>
      </c>
      <c r="W18" s="252"/>
      <c r="X18" s="252" t="s">
        <v>746</v>
      </c>
      <c r="Y18" s="253">
        <v>0</v>
      </c>
      <c r="Z18" s="96" t="s">
        <v>774</v>
      </c>
      <c r="AA18" s="96" t="s">
        <v>775</v>
      </c>
      <c r="AB18" s="109">
        <v>0.08</v>
      </c>
    </row>
    <row r="19" spans="2:28" s="79" customFormat="1" ht="195" hidden="1" customHeight="1">
      <c r="B19" s="412" t="s">
        <v>190</v>
      </c>
      <c r="C19" s="413" t="s">
        <v>195</v>
      </c>
      <c r="D19" s="413" t="s">
        <v>200</v>
      </c>
      <c r="E19" s="413" t="s">
        <v>325</v>
      </c>
      <c r="F19" s="413" t="s">
        <v>207</v>
      </c>
      <c r="G19" s="413" t="s">
        <v>224</v>
      </c>
      <c r="H19" s="407" t="s">
        <v>744</v>
      </c>
      <c r="I19" s="186" t="s">
        <v>761</v>
      </c>
      <c r="J19" s="573" t="s">
        <v>776</v>
      </c>
      <c r="K19" s="573"/>
      <c r="L19" s="252"/>
      <c r="M19" s="252"/>
      <c r="N19" s="252"/>
      <c r="O19" s="252"/>
      <c r="P19" s="252"/>
      <c r="Q19" s="252"/>
      <c r="R19" s="252"/>
      <c r="S19" s="252"/>
      <c r="T19" s="252"/>
      <c r="U19" s="252"/>
      <c r="V19" s="252"/>
      <c r="W19" s="252"/>
      <c r="X19" s="252" t="s">
        <v>746</v>
      </c>
      <c r="Y19" s="253">
        <v>0</v>
      </c>
      <c r="Z19" s="96" t="s">
        <v>777</v>
      </c>
      <c r="AA19" s="96" t="s">
        <v>778</v>
      </c>
      <c r="AB19" s="109">
        <v>0.02</v>
      </c>
    </row>
    <row r="20" spans="2:28" s="79" customFormat="1" ht="285" hidden="1" customHeight="1">
      <c r="B20" s="412" t="s">
        <v>190</v>
      </c>
      <c r="C20" s="413" t="s">
        <v>195</v>
      </c>
      <c r="D20" s="413" t="s">
        <v>200</v>
      </c>
      <c r="E20" s="413" t="s">
        <v>325</v>
      </c>
      <c r="F20" s="413" t="s">
        <v>207</v>
      </c>
      <c r="G20" s="413" t="s">
        <v>224</v>
      </c>
      <c r="H20" s="407" t="s">
        <v>744</v>
      </c>
      <c r="I20" s="186" t="s">
        <v>761</v>
      </c>
      <c r="J20" s="573" t="s">
        <v>779</v>
      </c>
      <c r="K20" s="573"/>
      <c r="L20" s="252"/>
      <c r="M20" s="252"/>
      <c r="N20" s="252"/>
      <c r="O20" s="252"/>
      <c r="P20" s="252"/>
      <c r="Q20" s="252"/>
      <c r="R20" s="252"/>
      <c r="S20" s="252"/>
      <c r="T20" s="252"/>
      <c r="U20" s="252"/>
      <c r="V20" s="252"/>
      <c r="W20" s="252"/>
      <c r="X20" s="252" t="s">
        <v>746</v>
      </c>
      <c r="Y20" s="253">
        <v>0</v>
      </c>
      <c r="Z20" s="96" t="s">
        <v>780</v>
      </c>
      <c r="AA20" s="96" t="s">
        <v>781</v>
      </c>
      <c r="AB20" s="109">
        <v>0.01</v>
      </c>
    </row>
    <row r="21" spans="2:28" s="79" customFormat="1" ht="135" hidden="1" customHeight="1">
      <c r="B21" s="412" t="s">
        <v>190</v>
      </c>
      <c r="C21" s="413" t="s">
        <v>195</v>
      </c>
      <c r="D21" s="413" t="s">
        <v>200</v>
      </c>
      <c r="E21" s="413" t="s">
        <v>325</v>
      </c>
      <c r="F21" s="413" t="s">
        <v>207</v>
      </c>
      <c r="G21" s="413" t="s">
        <v>224</v>
      </c>
      <c r="H21" s="407" t="s">
        <v>744</v>
      </c>
      <c r="I21" s="186" t="s">
        <v>629</v>
      </c>
      <c r="J21" s="573" t="s">
        <v>782</v>
      </c>
      <c r="K21" s="573"/>
      <c r="L21" s="252">
        <v>1</v>
      </c>
      <c r="M21" s="252">
        <v>1</v>
      </c>
      <c r="N21" s="252">
        <v>1</v>
      </c>
      <c r="O21" s="252">
        <v>1</v>
      </c>
      <c r="P21" s="252">
        <v>1</v>
      </c>
      <c r="Q21" s="252">
        <v>1</v>
      </c>
      <c r="R21" s="252">
        <v>1</v>
      </c>
      <c r="S21" s="252">
        <v>1</v>
      </c>
      <c r="T21" s="252">
        <v>1</v>
      </c>
      <c r="U21" s="252">
        <v>1</v>
      </c>
      <c r="V21" s="252">
        <v>1</v>
      </c>
      <c r="W21" s="252">
        <v>1</v>
      </c>
      <c r="X21" s="252" t="s">
        <v>746</v>
      </c>
      <c r="Y21" s="253">
        <v>0</v>
      </c>
      <c r="Z21" s="96" t="s">
        <v>783</v>
      </c>
      <c r="AA21" s="96" t="s">
        <v>784</v>
      </c>
      <c r="AB21" s="109">
        <v>0.3</v>
      </c>
    </row>
    <row r="22" spans="2:28" s="79" customFormat="1" ht="120" hidden="1" customHeight="1">
      <c r="B22" s="55"/>
      <c r="C22" s="55"/>
      <c r="D22" s="55"/>
      <c r="E22" s="488" t="s">
        <v>319</v>
      </c>
      <c r="F22" s="489" t="s">
        <v>208</v>
      </c>
      <c r="G22" s="490" t="s">
        <v>217</v>
      </c>
    </row>
    <row r="23" spans="2:28" s="79" customFormat="1" ht="120" hidden="1" customHeight="1">
      <c r="B23" s="55"/>
      <c r="C23" s="55"/>
      <c r="D23" s="55"/>
      <c r="E23" s="131" t="s">
        <v>320</v>
      </c>
      <c r="F23" s="489" t="s">
        <v>209</v>
      </c>
      <c r="G23" s="490" t="s">
        <v>218</v>
      </c>
    </row>
    <row r="24" spans="2:28" s="79" customFormat="1" ht="180" hidden="1" customHeight="1">
      <c r="B24" s="55"/>
      <c r="C24" s="55"/>
      <c r="D24" s="55"/>
      <c r="E24" s="491" t="s">
        <v>321</v>
      </c>
      <c r="F24" s="55"/>
      <c r="G24" s="490" t="s">
        <v>219</v>
      </c>
    </row>
    <row r="25" spans="2:28" s="79" customFormat="1" ht="135" hidden="1" customHeight="1">
      <c r="B25" s="55"/>
      <c r="C25" s="55"/>
      <c r="D25" s="55"/>
      <c r="E25" s="489" t="s">
        <v>323</v>
      </c>
      <c r="F25" s="55"/>
      <c r="G25" s="490" t="s">
        <v>220</v>
      </c>
    </row>
    <row r="26" spans="2:28" s="79" customFormat="1" ht="90" hidden="1" customHeight="1">
      <c r="B26" s="55"/>
      <c r="C26" s="55"/>
      <c r="D26" s="55"/>
      <c r="E26" s="489" t="s">
        <v>324</v>
      </c>
      <c r="F26" s="55"/>
      <c r="G26" s="490" t="s">
        <v>221</v>
      </c>
    </row>
    <row r="27" spans="2:28" s="79" customFormat="1" ht="180" hidden="1" customHeight="1">
      <c r="B27" s="55"/>
      <c r="C27" s="55"/>
      <c r="D27" s="55"/>
      <c r="E27" s="492" t="s">
        <v>325</v>
      </c>
      <c r="F27" s="55"/>
      <c r="G27" s="490" t="s">
        <v>222</v>
      </c>
    </row>
    <row r="28" spans="2:28" s="79" customFormat="1" ht="90" hidden="1" customHeight="1">
      <c r="B28" s="55"/>
      <c r="C28" s="55"/>
      <c r="D28" s="55"/>
      <c r="E28" s="493" t="s">
        <v>326</v>
      </c>
      <c r="F28" s="55"/>
      <c r="G28" s="494" t="s">
        <v>223</v>
      </c>
    </row>
    <row r="29" spans="2:28" s="79" customFormat="1" ht="90" hidden="1" customHeight="1">
      <c r="B29" s="55"/>
      <c r="C29" s="55"/>
      <c r="D29" s="55"/>
      <c r="E29" s="55"/>
      <c r="F29" s="55"/>
      <c r="G29" s="494" t="s">
        <v>224</v>
      </c>
    </row>
    <row r="30" spans="2:28" s="79" customFormat="1" ht="90" hidden="1" customHeight="1">
      <c r="B30" s="55"/>
      <c r="C30" s="55"/>
      <c r="D30" s="55"/>
      <c r="E30" s="55"/>
      <c r="F30" s="55"/>
      <c r="G30" s="494" t="s">
        <v>225</v>
      </c>
    </row>
    <row r="31" spans="2:28" s="79" customFormat="1" ht="105" hidden="1" customHeight="1">
      <c r="B31" s="55"/>
      <c r="C31" s="55"/>
      <c r="D31" s="55"/>
      <c r="E31" s="55"/>
      <c r="F31" s="55"/>
      <c r="G31" s="494" t="s">
        <v>226</v>
      </c>
    </row>
    <row r="32" spans="2:28" s="79" customFormat="1" ht="105" hidden="1" customHeight="1">
      <c r="B32" s="55"/>
      <c r="C32" s="55"/>
      <c r="D32" s="55"/>
      <c r="E32" s="55"/>
      <c r="F32" s="55"/>
      <c r="G32" s="494" t="s">
        <v>227</v>
      </c>
    </row>
    <row r="33" spans="2:102" s="79" customFormat="1" ht="60" hidden="1" customHeight="1">
      <c r="B33" s="55"/>
      <c r="C33" s="55"/>
      <c r="D33" s="55"/>
      <c r="E33" s="55"/>
      <c r="F33" s="55"/>
      <c r="G33" s="494" t="s">
        <v>228</v>
      </c>
    </row>
    <row r="34" spans="2:102" s="79" customFormat="1" ht="90" hidden="1" customHeight="1">
      <c r="B34" s="55"/>
      <c r="C34" s="55"/>
      <c r="D34" s="55"/>
      <c r="E34" s="55"/>
      <c r="F34" s="55"/>
      <c r="G34" s="494" t="s">
        <v>229</v>
      </c>
    </row>
    <row r="35" spans="2:102" s="79" customFormat="1" ht="105" hidden="1" customHeight="1">
      <c r="B35" s="55"/>
      <c r="C35" s="55"/>
      <c r="D35" s="55"/>
      <c r="E35" s="55"/>
      <c r="F35" s="55"/>
      <c r="G35" s="494" t="s">
        <v>230</v>
      </c>
    </row>
    <row r="36" spans="2:102" s="79" customFormat="1" ht="75" hidden="1" customHeight="1">
      <c r="B36" s="55"/>
      <c r="C36" s="55"/>
      <c r="D36" s="55"/>
      <c r="E36" s="55"/>
      <c r="F36" s="55"/>
      <c r="G36" s="494" t="s">
        <v>231</v>
      </c>
    </row>
    <row r="37" spans="2:102" s="79" customFormat="1" ht="45" hidden="1" customHeight="1">
      <c r="B37" s="55"/>
      <c r="C37" s="55"/>
      <c r="D37" s="55"/>
      <c r="E37" s="55"/>
      <c r="F37" s="55"/>
      <c r="G37" s="494" t="s">
        <v>232</v>
      </c>
    </row>
    <row r="38" spans="2:102" s="275" customFormat="1">
      <c r="C38" s="79"/>
      <c r="J38" s="599" t="s">
        <v>444</v>
      </c>
      <c r="K38" s="599"/>
      <c r="L38" s="296">
        <f>+SUM(L9:L15)</f>
        <v>2</v>
      </c>
      <c r="M38" s="296">
        <f>+SUM(M9:M15)</f>
        <v>2</v>
      </c>
      <c r="N38" s="296">
        <f t="shared" ref="N38:W38" si="41">+SUM(N9:N15)</f>
        <v>1</v>
      </c>
      <c r="O38" s="296">
        <f t="shared" si="41"/>
        <v>0</v>
      </c>
      <c r="P38" s="296">
        <f t="shared" si="41"/>
        <v>1</v>
      </c>
      <c r="Q38" s="296">
        <f t="shared" si="41"/>
        <v>1</v>
      </c>
      <c r="R38" s="296">
        <f t="shared" si="41"/>
        <v>1</v>
      </c>
      <c r="S38" s="296">
        <f t="shared" si="41"/>
        <v>1</v>
      </c>
      <c r="T38" s="296">
        <f t="shared" si="41"/>
        <v>2</v>
      </c>
      <c r="U38" s="296">
        <f t="shared" si="41"/>
        <v>1</v>
      </c>
      <c r="V38" s="296">
        <f t="shared" si="41"/>
        <v>1</v>
      </c>
      <c r="W38" s="296">
        <f t="shared" si="41"/>
        <v>1</v>
      </c>
      <c r="AB38" s="296" t="s">
        <v>445</v>
      </c>
      <c r="AC38" s="296">
        <f>SUM(AC5:AC37)</f>
        <v>2</v>
      </c>
      <c r="AD38" s="313">
        <f>IFERROR(AC38/SUM($L38:$W38),0)</f>
        <v>0.14285714285714285</v>
      </c>
      <c r="AE38" s="296">
        <f>SUM(AE5:AE37)</f>
        <v>0</v>
      </c>
      <c r="AF38" s="314">
        <f>IFERROR(AE38/SUM($L38:$W38),0)</f>
        <v>0</v>
      </c>
      <c r="AI38" s="296">
        <f>SUM(AI5:AI37)</f>
        <v>2</v>
      </c>
      <c r="AJ38" s="313">
        <f>IFERROR(AI38/SUM($L38:$W38),0)</f>
        <v>0.14285714285714285</v>
      </c>
      <c r="AK38" s="296">
        <f>SUM(AK5:AK37)</f>
        <v>0</v>
      </c>
      <c r="AL38" s="314">
        <f>IFERROR(AK38/SUM($L38:$W38),0)</f>
        <v>0</v>
      </c>
      <c r="AO38" s="296">
        <f>SUM(AO5:AO37)</f>
        <v>1</v>
      </c>
      <c r="AP38" s="313">
        <f>IFERROR(AO38/SUM($L38:$W38),0)</f>
        <v>7.1428571428571425E-2</v>
      </c>
      <c r="AQ38" s="296">
        <f>SUM(AQ5:AQ37)</f>
        <v>0</v>
      </c>
      <c r="AR38" s="314">
        <f>IFERROR(AQ38/SUM($L38:$W38),0)</f>
        <v>0</v>
      </c>
      <c r="AU38" s="296">
        <f>SUM(AU5:AU37)</f>
        <v>0</v>
      </c>
      <c r="AV38" s="313">
        <f>IFERROR(AU38/SUM($L38:$W38),0)</f>
        <v>0</v>
      </c>
      <c r="AW38" s="296">
        <f>SUM(AW5:AW37)</f>
        <v>0</v>
      </c>
      <c r="AX38" s="314">
        <f>IFERROR(AW38/SUM($L38:$W38),0)</f>
        <v>0</v>
      </c>
      <c r="BA38" s="296">
        <f>SUM(BA5:BA37)</f>
        <v>1</v>
      </c>
      <c r="BB38" s="313">
        <f>IFERROR(BA38/SUM($L38:$W38),0)</f>
        <v>7.1428571428571425E-2</v>
      </c>
      <c r="BC38" s="296">
        <f>SUM(BC5:BC37)</f>
        <v>0</v>
      </c>
      <c r="BD38" s="314">
        <f>IFERROR(BC38/SUM($L38:$W38),0)</f>
        <v>0</v>
      </c>
      <c r="BG38" s="296">
        <f>SUM(BG5:BG37)</f>
        <v>1</v>
      </c>
      <c r="BH38" s="313">
        <f>IFERROR(BG38/SUM($L38:$W38),0)</f>
        <v>7.1428571428571425E-2</v>
      </c>
      <c r="BI38" s="296">
        <f>SUM(BI5:BI37)</f>
        <v>0</v>
      </c>
      <c r="BJ38" s="314">
        <f>IFERROR(BI38/SUM($L38:$W38),0)</f>
        <v>0</v>
      </c>
      <c r="BM38" s="296">
        <f>SUM(BM5:BM37)</f>
        <v>1</v>
      </c>
      <c r="BN38" s="313">
        <f>IFERROR(BM38/SUM($L38:$W38),0)</f>
        <v>7.1428571428571425E-2</v>
      </c>
      <c r="BO38" s="296">
        <f>SUM(BO5:BO37)</f>
        <v>0</v>
      </c>
      <c r="BP38" s="314">
        <f>IFERROR(BO38/SUM($L38:$W38),0)</f>
        <v>0</v>
      </c>
      <c r="BS38" s="296">
        <f>SUM(BS5:BS37)</f>
        <v>1</v>
      </c>
      <c r="BT38" s="313">
        <f>IFERROR(BS38/SUM($L38:$W38),0)</f>
        <v>7.1428571428571425E-2</v>
      </c>
      <c r="BU38" s="296">
        <f>SUM(BU5:BU37)</f>
        <v>0</v>
      </c>
      <c r="BV38" s="314">
        <f>IFERROR(BU38/SUM($L38:$W38),0)</f>
        <v>0</v>
      </c>
      <c r="BY38" s="296">
        <f>SUM(BY5:BY37)</f>
        <v>2</v>
      </c>
      <c r="BZ38" s="313">
        <f>IFERROR(BY38/SUM($L38:$W38),0)</f>
        <v>0.14285714285714285</v>
      </c>
      <c r="CA38" s="296">
        <f>SUM(CA5:CA37)</f>
        <v>0</v>
      </c>
      <c r="CB38" s="314">
        <f>IFERROR(CA38/SUM($L38:$W38),0)</f>
        <v>0</v>
      </c>
      <c r="CE38" s="296">
        <f>SUM(CE5:CE37)</f>
        <v>1</v>
      </c>
      <c r="CF38" s="313">
        <f>IFERROR(CE38/SUM($L38:$W38),0)</f>
        <v>7.1428571428571425E-2</v>
      </c>
      <c r="CG38" s="296">
        <f>SUM(CG5:CG37)</f>
        <v>0</v>
      </c>
      <c r="CH38" s="314">
        <f>IFERROR(CG38/SUM($L38:$W38),0)</f>
        <v>0</v>
      </c>
      <c r="CK38" s="296">
        <f>SUM(CK5:CK37)</f>
        <v>1</v>
      </c>
      <c r="CL38" s="313">
        <f>IFERROR(CK38/SUM($L38:$W38),0)</f>
        <v>7.1428571428571425E-2</v>
      </c>
      <c r="CM38" s="296">
        <f>SUM(CM5:CM37)</f>
        <v>0</v>
      </c>
      <c r="CN38" s="314">
        <f>IFERROR(CM38/SUM($L38:$W38),0)</f>
        <v>0</v>
      </c>
      <c r="CQ38" s="296">
        <f>SUM(CQ5:CQ37)</f>
        <v>1</v>
      </c>
      <c r="CR38" s="313">
        <f>IFERROR(CQ38/SUM($L38:$W38),0)</f>
        <v>7.1428571428571425E-2</v>
      </c>
      <c r="CS38" s="296">
        <f>SUM(CS5:CS37)</f>
        <v>0</v>
      </c>
      <c r="CT38" s="314">
        <f>IFERROR(CS38/SUM($L38:$W38),0)</f>
        <v>0</v>
      </c>
      <c r="CX38" s="315">
        <f>SUM(CT38,CN38,CH38,CB38,BV38,BP38,BJ38:BJ38,BD38,AX38,AR38,AL38,AF38)</f>
        <v>0</v>
      </c>
    </row>
    <row r="39" spans="2:102" s="79" customFormat="1"/>
    <row r="40" spans="2:102" s="79" customFormat="1"/>
    <row r="41" spans="2:102" s="79" customFormat="1"/>
    <row r="42" spans="2:102" s="79" customFormat="1"/>
    <row r="43" spans="2:102" s="79" customFormat="1"/>
    <row r="44" spans="2:102" s="79" customFormat="1"/>
    <row r="45" spans="2:102" s="79" customFormat="1"/>
    <row r="46" spans="2:102" s="79" customFormat="1"/>
    <row r="47" spans="2:102" s="79" customFormat="1"/>
    <row r="48" spans="2:102"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row r="91" s="79" customFormat="1"/>
    <row r="92" s="79" customFormat="1"/>
    <row r="93" s="79" customFormat="1"/>
  </sheetData>
  <sheetProtection sort="0" autoFilter="0"/>
  <mergeCells count="76">
    <mergeCell ref="J19:K19"/>
    <mergeCell ref="J20:K20"/>
    <mergeCell ref="J21:K21"/>
    <mergeCell ref="J38:K38"/>
    <mergeCell ref="J14:K14"/>
    <mergeCell ref="J15:K15"/>
    <mergeCell ref="J16:K16"/>
    <mergeCell ref="J17:K17"/>
    <mergeCell ref="J18:K18"/>
    <mergeCell ref="J13:K13"/>
    <mergeCell ref="DK7:DK8"/>
    <mergeCell ref="DL7:DL8"/>
    <mergeCell ref="J9:K9"/>
    <mergeCell ref="J10:K10"/>
    <mergeCell ref="J11:K11"/>
    <mergeCell ref="J12:K12"/>
    <mergeCell ref="DE7:DE8"/>
    <mergeCell ref="DF7:DF8"/>
    <mergeCell ref="DG7:DG8"/>
    <mergeCell ref="DH7:DH8"/>
    <mergeCell ref="DI7:DI8"/>
    <mergeCell ref="DJ7:DJ8"/>
    <mergeCell ref="CW7:CW8"/>
    <mergeCell ref="CX7:CX8"/>
    <mergeCell ref="DA7:DA8"/>
    <mergeCell ref="DB7:DB8"/>
    <mergeCell ref="DC7:DC8"/>
    <mergeCell ref="DD7:DD8"/>
    <mergeCell ref="DA6:DL6"/>
    <mergeCell ref="DM6:DM8"/>
    <mergeCell ref="BG7:BL7"/>
    <mergeCell ref="BM7:BQ7"/>
    <mergeCell ref="BS7:BX7"/>
    <mergeCell ref="Z6:Z8"/>
    <mergeCell ref="AA6:AA8"/>
    <mergeCell ref="AB6:AB8"/>
    <mergeCell ref="AC6:CX6"/>
    <mergeCell ref="AC7:AH7"/>
    <mergeCell ref="AI7:AN7"/>
    <mergeCell ref="AO7:AT7"/>
    <mergeCell ref="AU7:AZ7"/>
    <mergeCell ref="BA7:BF7"/>
    <mergeCell ref="CY6:CY8"/>
    <mergeCell ref="CZ6:CZ8"/>
    <mergeCell ref="BY7:CD7"/>
    <mergeCell ref="CE7:CJ7"/>
    <mergeCell ref="CK7:CP7"/>
    <mergeCell ref="CQ7:CU7"/>
    <mergeCell ref="Y6:Y8"/>
    <mergeCell ref="B6:B8"/>
    <mergeCell ref="C6:C8"/>
    <mergeCell ref="D6:D8"/>
    <mergeCell ref="E6:E8"/>
    <mergeCell ref="F6:F8"/>
    <mergeCell ref="G6:G8"/>
    <mergeCell ref="H6:H8"/>
    <mergeCell ref="I6:I8"/>
    <mergeCell ref="J6:K8"/>
    <mergeCell ref="L6:W7"/>
    <mergeCell ref="X6:X8"/>
    <mergeCell ref="B4:AM4"/>
    <mergeCell ref="BG4:CH4"/>
    <mergeCell ref="CI4:CN4"/>
    <mergeCell ref="BG5:CA5"/>
    <mergeCell ref="CC5:CG5"/>
    <mergeCell ref="CI5:CN5"/>
    <mergeCell ref="B1:AF1"/>
    <mergeCell ref="AI1:AL1"/>
    <mergeCell ref="BG1:CA1"/>
    <mergeCell ref="CC1:CG1"/>
    <mergeCell ref="CI1:CN1"/>
    <mergeCell ref="C3:AF3"/>
    <mergeCell ref="AG3:AM3"/>
    <mergeCell ref="BH3:CA3"/>
    <mergeCell ref="CB3:CH3"/>
    <mergeCell ref="CK3:CN3"/>
  </mergeCells>
  <conditionalFormatting sqref="CX9:CY15">
    <cfRule type="cellIs" dxfId="9" priority="1" operator="equal">
      <formula>1</formula>
    </cfRule>
    <cfRule type="colorScale" priority="2">
      <colorScale>
        <cfvo type="num" val="0"/>
        <cfvo type="num" val="0.6"/>
        <cfvo type="num" val="0.99"/>
        <color rgb="FFC00000"/>
        <color rgb="FFFFEB84"/>
        <color rgb="FF1DA275"/>
      </colorScale>
    </cfRule>
  </conditionalFormatting>
  <dataValidations count="6">
    <dataValidation type="list" allowBlank="1" showInputMessage="1" showErrorMessage="1" sqref="B9:B21" xr:uid="{620B26F8-5BE1-4A72-A2DC-64311F1997C4}">
      <formula1>$B$31:$B$34</formula1>
    </dataValidation>
    <dataValidation type="list" allowBlank="1" showInputMessage="1" showErrorMessage="1" sqref="G9:G21" xr:uid="{F0388B7A-3293-4CDF-9797-7F4AB754619C}">
      <formula1>$G$25:$G$45</formula1>
    </dataValidation>
    <dataValidation type="list" allowBlank="1" showInputMessage="1" showErrorMessage="1" sqref="F9:F21" xr:uid="{4D8283ED-3699-4F21-A528-4FE330AAAF61}">
      <formula1>$F$25:$F$31</formula1>
    </dataValidation>
    <dataValidation type="list" allowBlank="1" showInputMessage="1" showErrorMessage="1" sqref="E9:E21" xr:uid="{3CE8E9E3-4CE0-40C9-835A-DF3C54417B8E}">
      <formula1>$E$25:$E$36</formula1>
    </dataValidation>
    <dataValidation type="list" allowBlank="1" showInputMessage="1" showErrorMessage="1" sqref="D9:D21" xr:uid="{EE008F1F-7CAA-4E28-8292-078A6C29BA61}">
      <formula1>$D$25:$D$28</formula1>
    </dataValidation>
    <dataValidation type="list" allowBlank="1" showInputMessage="1" showErrorMessage="1" sqref="C9:C21" xr:uid="{0BD545AA-EC9B-4998-93CA-91167D76B7A6}">
      <formula1>$C$25:$C$27</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66CE7-0ED8-47B2-9852-F3ADE150540C}">
  <sheetPr>
    <tabColor theme="4"/>
  </sheetPr>
  <dimension ref="A1:DM92"/>
  <sheetViews>
    <sheetView topLeftCell="B1" zoomScale="70" zoomScaleNormal="70" zoomScaleSheetLayoutView="90" zoomScalePageLayoutView="60" workbookViewId="0">
      <selection activeCell="D9" sqref="D9"/>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37.7265625" style="55" customWidth="1"/>
    <col min="6" max="6" width="21" style="55" customWidth="1"/>
    <col min="7" max="7" width="20.1796875" style="55" customWidth="1"/>
    <col min="8" max="8" width="19.7265625" style="55" customWidth="1"/>
    <col min="9" max="9" width="35.26953125" style="55" customWidth="1"/>
    <col min="10"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16.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370</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525"/>
      <c r="AJ1" s="525"/>
      <c r="AK1" s="525"/>
      <c r="AL1" s="525"/>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525"/>
      <c r="CD1" s="525"/>
      <c r="CE1" s="525"/>
      <c r="CF1" s="525"/>
      <c r="CG1" s="525"/>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525"/>
      <c r="CD5" s="525"/>
      <c r="CE5" s="525"/>
      <c r="CF5" s="525"/>
      <c r="CG5" s="525"/>
      <c r="CH5" s="80"/>
      <c r="CI5" s="524"/>
      <c r="CJ5" s="524"/>
      <c r="CK5" s="524"/>
      <c r="CL5" s="524"/>
      <c r="CM5" s="524"/>
      <c r="CN5" s="524"/>
    </row>
    <row r="6" spans="1:117" ht="15" customHeight="1" thickBot="1">
      <c r="A6" s="82"/>
      <c r="B6" s="534" t="s">
        <v>292</v>
      </c>
      <c r="C6" s="534" t="s">
        <v>609</v>
      </c>
      <c r="D6" s="534" t="s">
        <v>294</v>
      </c>
      <c r="E6" s="534" t="s">
        <v>5</v>
      </c>
      <c r="F6" s="534" t="s">
        <v>838</v>
      </c>
      <c r="G6" s="534" t="s">
        <v>842</v>
      </c>
      <c r="H6" s="532" t="s">
        <v>295</v>
      </c>
      <c r="I6" s="532" t="s">
        <v>9</v>
      </c>
      <c r="J6" s="533" t="s">
        <v>148</v>
      </c>
      <c r="K6" s="533"/>
      <c r="L6" s="535" t="s">
        <v>339</v>
      </c>
      <c r="M6" s="535"/>
      <c r="N6" s="535"/>
      <c r="O6" s="535"/>
      <c r="P6" s="535"/>
      <c r="Q6" s="535"/>
      <c r="R6" s="535"/>
      <c r="S6" s="535"/>
      <c r="T6" s="535"/>
      <c r="U6" s="535"/>
      <c r="V6" s="535"/>
      <c r="W6" s="535"/>
      <c r="X6" s="535" t="s">
        <v>340</v>
      </c>
      <c r="Y6" s="533" t="s">
        <v>296</v>
      </c>
      <c r="Z6" s="533" t="s">
        <v>449</v>
      </c>
      <c r="AA6" s="533" t="s">
        <v>150</v>
      </c>
      <c r="AB6" s="533" t="s">
        <v>151</v>
      </c>
      <c r="AC6" s="533" t="s">
        <v>152</v>
      </c>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50" t="s">
        <v>348</v>
      </c>
      <c r="CZ6" s="553" t="s">
        <v>153</v>
      </c>
      <c r="DA6" s="555" t="s">
        <v>154</v>
      </c>
      <c r="DB6" s="556"/>
      <c r="DC6" s="556"/>
      <c r="DD6" s="556"/>
      <c r="DE6" s="556"/>
      <c r="DF6" s="556"/>
      <c r="DG6" s="556"/>
      <c r="DH6" s="556"/>
      <c r="DI6" s="556"/>
      <c r="DJ6" s="556"/>
      <c r="DK6" s="556"/>
      <c r="DL6" s="557"/>
      <c r="DM6" s="536" t="s">
        <v>155</v>
      </c>
    </row>
    <row r="7" spans="1:117" ht="15" customHeight="1">
      <c r="A7" s="82"/>
      <c r="B7" s="534"/>
      <c r="C7" s="534"/>
      <c r="D7" s="534"/>
      <c r="E7" s="534"/>
      <c r="F7" s="534"/>
      <c r="G7" s="534"/>
      <c r="H7" s="532"/>
      <c r="I7" s="532"/>
      <c r="J7" s="533"/>
      <c r="K7" s="533"/>
      <c r="L7" s="535"/>
      <c r="M7" s="535"/>
      <c r="N7" s="535"/>
      <c r="O7" s="535"/>
      <c r="P7" s="535"/>
      <c r="Q7" s="535"/>
      <c r="R7" s="535"/>
      <c r="S7" s="535"/>
      <c r="T7" s="535"/>
      <c r="U7" s="535"/>
      <c r="V7" s="535"/>
      <c r="W7" s="535"/>
      <c r="X7" s="535"/>
      <c r="Y7" s="533"/>
      <c r="Z7" s="533"/>
      <c r="AA7" s="533"/>
      <c r="AB7" s="533"/>
      <c r="AC7" s="533" t="s">
        <v>156</v>
      </c>
      <c r="AD7" s="533"/>
      <c r="AE7" s="533"/>
      <c r="AF7" s="533"/>
      <c r="AG7" s="533"/>
      <c r="AH7" s="533"/>
      <c r="AI7" s="547" t="s">
        <v>157</v>
      </c>
      <c r="AJ7" s="547"/>
      <c r="AK7" s="547"/>
      <c r="AL7" s="547"/>
      <c r="AM7" s="547"/>
      <c r="AN7" s="547"/>
      <c r="AO7" s="533" t="s">
        <v>158</v>
      </c>
      <c r="AP7" s="533"/>
      <c r="AQ7" s="533"/>
      <c r="AR7" s="533"/>
      <c r="AS7" s="533"/>
      <c r="AT7" s="533"/>
      <c r="AU7" s="547" t="s">
        <v>159</v>
      </c>
      <c r="AV7" s="547"/>
      <c r="AW7" s="547"/>
      <c r="AX7" s="547"/>
      <c r="AY7" s="547"/>
      <c r="AZ7" s="547"/>
      <c r="BA7" s="533" t="s">
        <v>160</v>
      </c>
      <c r="BB7" s="533"/>
      <c r="BC7" s="533"/>
      <c r="BD7" s="533"/>
      <c r="BE7" s="533"/>
      <c r="BF7" s="533"/>
      <c r="BG7" s="547" t="s">
        <v>161</v>
      </c>
      <c r="BH7" s="547"/>
      <c r="BI7" s="547"/>
      <c r="BJ7" s="547"/>
      <c r="BK7" s="547"/>
      <c r="BL7" s="547"/>
      <c r="BM7" s="533" t="s">
        <v>162</v>
      </c>
      <c r="BN7" s="533"/>
      <c r="BO7" s="533"/>
      <c r="BP7" s="533"/>
      <c r="BQ7" s="533"/>
      <c r="BR7" s="229"/>
      <c r="BS7" s="547" t="s">
        <v>163</v>
      </c>
      <c r="BT7" s="547"/>
      <c r="BU7" s="547"/>
      <c r="BV7" s="547"/>
      <c r="BW7" s="547"/>
      <c r="BX7" s="547"/>
      <c r="BY7" s="533" t="s">
        <v>164</v>
      </c>
      <c r="BZ7" s="533"/>
      <c r="CA7" s="533"/>
      <c r="CB7" s="533"/>
      <c r="CC7" s="533"/>
      <c r="CD7" s="533"/>
      <c r="CE7" s="547" t="s">
        <v>165</v>
      </c>
      <c r="CF7" s="547"/>
      <c r="CG7" s="547"/>
      <c r="CH7" s="547"/>
      <c r="CI7" s="547"/>
      <c r="CJ7" s="547"/>
      <c r="CK7" s="533" t="s">
        <v>166</v>
      </c>
      <c r="CL7" s="533"/>
      <c r="CM7" s="533"/>
      <c r="CN7" s="533"/>
      <c r="CO7" s="533"/>
      <c r="CP7" s="533"/>
      <c r="CQ7" s="547" t="s">
        <v>167</v>
      </c>
      <c r="CR7" s="547"/>
      <c r="CS7" s="547"/>
      <c r="CT7" s="547"/>
      <c r="CU7" s="547"/>
      <c r="CV7" s="192"/>
      <c r="CW7" s="533" t="s">
        <v>168</v>
      </c>
      <c r="CX7" s="533" t="s">
        <v>169</v>
      </c>
      <c r="CY7" s="551"/>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3.5" thickBot="1">
      <c r="A8" s="82"/>
      <c r="B8" s="534"/>
      <c r="C8" s="534"/>
      <c r="D8" s="534"/>
      <c r="E8" s="534"/>
      <c r="F8" s="534"/>
      <c r="G8" s="534"/>
      <c r="H8" s="532"/>
      <c r="I8" s="532"/>
      <c r="J8" s="533"/>
      <c r="K8" s="533"/>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533"/>
      <c r="AC8" s="229" t="s">
        <v>170</v>
      </c>
      <c r="AD8" s="229" t="s">
        <v>171</v>
      </c>
      <c r="AE8" s="229" t="s">
        <v>172</v>
      </c>
      <c r="AF8" s="229" t="s">
        <v>173</v>
      </c>
      <c r="AG8" s="229" t="s">
        <v>297</v>
      </c>
      <c r="AH8" s="229" t="s">
        <v>327</v>
      </c>
      <c r="AI8" s="192" t="s">
        <v>170</v>
      </c>
      <c r="AJ8" s="192" t="s">
        <v>171</v>
      </c>
      <c r="AK8" s="192" t="s">
        <v>172</v>
      </c>
      <c r="AL8" s="192" t="s">
        <v>173</v>
      </c>
      <c r="AM8" s="192" t="s">
        <v>297</v>
      </c>
      <c r="AN8" s="192" t="s">
        <v>327</v>
      </c>
      <c r="AO8" s="229" t="s">
        <v>170</v>
      </c>
      <c r="AP8" s="229" t="s">
        <v>171</v>
      </c>
      <c r="AQ8" s="229" t="s">
        <v>172</v>
      </c>
      <c r="AR8" s="229" t="s">
        <v>173</v>
      </c>
      <c r="AS8" s="229" t="s">
        <v>297</v>
      </c>
      <c r="AT8" s="229" t="s">
        <v>327</v>
      </c>
      <c r="AU8" s="192" t="s">
        <v>170</v>
      </c>
      <c r="AV8" s="192" t="s">
        <v>171</v>
      </c>
      <c r="AW8" s="192" t="s">
        <v>172</v>
      </c>
      <c r="AX8" s="192" t="s">
        <v>173</v>
      </c>
      <c r="AY8" s="192" t="s">
        <v>297</v>
      </c>
      <c r="AZ8" s="192" t="s">
        <v>327</v>
      </c>
      <c r="BA8" s="229" t="s">
        <v>170</v>
      </c>
      <c r="BB8" s="229" t="s">
        <v>171</v>
      </c>
      <c r="BC8" s="229" t="s">
        <v>172</v>
      </c>
      <c r="BD8" s="229" t="s">
        <v>173</v>
      </c>
      <c r="BE8" s="229" t="s">
        <v>297</v>
      </c>
      <c r="BF8" s="229" t="s">
        <v>327</v>
      </c>
      <c r="BG8" s="192" t="s">
        <v>170</v>
      </c>
      <c r="BH8" s="192" t="s">
        <v>171</v>
      </c>
      <c r="BI8" s="192" t="s">
        <v>172</v>
      </c>
      <c r="BJ8" s="192" t="s">
        <v>173</v>
      </c>
      <c r="BK8" s="192" t="s">
        <v>297</v>
      </c>
      <c r="BL8" s="192" t="s">
        <v>327</v>
      </c>
      <c r="BM8" s="229" t="s">
        <v>170</v>
      </c>
      <c r="BN8" s="229" t="s">
        <v>171</v>
      </c>
      <c r="BO8" s="229" t="s">
        <v>172</v>
      </c>
      <c r="BP8" s="229" t="s">
        <v>173</v>
      </c>
      <c r="BQ8" s="229" t="s">
        <v>297</v>
      </c>
      <c r="BR8" s="229" t="s">
        <v>327</v>
      </c>
      <c r="BS8" s="192" t="s">
        <v>170</v>
      </c>
      <c r="BT8" s="250" t="s">
        <v>171</v>
      </c>
      <c r="BU8" s="192" t="s">
        <v>172</v>
      </c>
      <c r="BV8" s="192" t="s">
        <v>173</v>
      </c>
      <c r="BW8" s="192" t="s">
        <v>297</v>
      </c>
      <c r="BX8" s="192" t="s">
        <v>327</v>
      </c>
      <c r="BY8" s="229" t="s">
        <v>170</v>
      </c>
      <c r="BZ8" s="229" t="s">
        <v>171</v>
      </c>
      <c r="CA8" s="229" t="s">
        <v>172</v>
      </c>
      <c r="CB8" s="251" t="s">
        <v>173</v>
      </c>
      <c r="CC8" s="229" t="s">
        <v>297</v>
      </c>
      <c r="CD8" s="229" t="s">
        <v>327</v>
      </c>
      <c r="CE8" s="192" t="s">
        <v>170</v>
      </c>
      <c r="CF8" s="192" t="s">
        <v>171</v>
      </c>
      <c r="CG8" s="192" t="s">
        <v>172</v>
      </c>
      <c r="CH8" s="192" t="s">
        <v>173</v>
      </c>
      <c r="CI8" s="192" t="s">
        <v>297</v>
      </c>
      <c r="CJ8" s="192" t="s">
        <v>327</v>
      </c>
      <c r="CK8" s="229" t="s">
        <v>170</v>
      </c>
      <c r="CL8" s="229" t="s">
        <v>171</v>
      </c>
      <c r="CM8" s="229" t="s">
        <v>172</v>
      </c>
      <c r="CN8" s="229" t="s">
        <v>173</v>
      </c>
      <c r="CO8" s="229" t="s">
        <v>297</v>
      </c>
      <c r="CP8" s="229" t="s">
        <v>327</v>
      </c>
      <c r="CQ8" s="192" t="s">
        <v>170</v>
      </c>
      <c r="CR8" s="192" t="s">
        <v>171</v>
      </c>
      <c r="CS8" s="192" t="s">
        <v>172</v>
      </c>
      <c r="CT8" s="192" t="s">
        <v>173</v>
      </c>
      <c r="CU8" s="229" t="s">
        <v>297</v>
      </c>
      <c r="CV8" s="229" t="s">
        <v>327</v>
      </c>
      <c r="CW8" s="533"/>
      <c r="CX8" s="533"/>
      <c r="CY8" s="552"/>
      <c r="CZ8" s="554"/>
      <c r="DA8" s="559"/>
      <c r="DB8" s="542"/>
      <c r="DC8" s="542"/>
      <c r="DD8" s="542"/>
      <c r="DE8" s="532"/>
      <c r="DF8" s="542"/>
      <c r="DG8" s="542"/>
      <c r="DH8" s="542"/>
      <c r="DI8" s="542"/>
      <c r="DJ8" s="542"/>
      <c r="DK8" s="542"/>
      <c r="DL8" s="544"/>
      <c r="DM8" s="562"/>
    </row>
    <row r="9" spans="1:117" ht="166.5" customHeight="1" thickBot="1">
      <c r="A9" s="82"/>
      <c r="B9" s="412" t="s">
        <v>190</v>
      </c>
      <c r="C9" s="413" t="s">
        <v>195</v>
      </c>
      <c r="D9" s="413" t="s">
        <v>200</v>
      </c>
      <c r="E9" s="413" t="s">
        <v>325</v>
      </c>
      <c r="F9" s="413" t="s">
        <v>207</v>
      </c>
      <c r="G9" s="413" t="s">
        <v>224</v>
      </c>
      <c r="H9" s="407" t="s">
        <v>411</v>
      </c>
      <c r="I9" s="407" t="s">
        <v>629</v>
      </c>
      <c r="J9" s="573" t="s">
        <v>786</v>
      </c>
      <c r="K9" s="573"/>
      <c r="L9" s="252"/>
      <c r="M9" s="252"/>
      <c r="N9" s="252"/>
      <c r="O9" s="252"/>
      <c r="P9" s="252"/>
      <c r="Q9" s="252"/>
      <c r="R9" s="252"/>
      <c r="S9" s="252"/>
      <c r="T9" s="252"/>
      <c r="U9" s="252"/>
      <c r="V9" s="252"/>
      <c r="W9" s="252">
        <v>1</v>
      </c>
      <c r="X9" s="252" t="s">
        <v>787</v>
      </c>
      <c r="Y9" s="253">
        <v>0</v>
      </c>
      <c r="Z9" s="96" t="s">
        <v>788</v>
      </c>
      <c r="AA9" s="96" t="s">
        <v>789</v>
      </c>
      <c r="AB9" s="495">
        <v>0.14285714285714285</v>
      </c>
      <c r="AC9" s="268">
        <f>+L9</f>
        <v>0</v>
      </c>
      <c r="AD9" s="290">
        <f>IFERROR(AC9/SUM($L9:$W9)*100,0)</f>
        <v>0</v>
      </c>
      <c r="AE9" s="290"/>
      <c r="AF9" s="290">
        <f>IFERROR(AE9/SUM($L9:$W9)*100,0)</f>
        <v>0</v>
      </c>
      <c r="AG9" s="268"/>
      <c r="AH9" s="265"/>
      <c r="AI9" s="268">
        <f>+M9</f>
        <v>0</v>
      </c>
      <c r="AJ9" s="290">
        <f>IFERROR(AI9/SUM($L9:$W9)*100,0)</f>
        <v>0</v>
      </c>
      <c r="AK9" s="290"/>
      <c r="AL9" s="290">
        <f>IFERROR(AK9/SUM($L9:$W9)*100,0)</f>
        <v>0</v>
      </c>
      <c r="AM9" s="268"/>
      <c r="AN9" s="265"/>
      <c r="AO9" s="268">
        <f>+N9</f>
        <v>0</v>
      </c>
      <c r="AP9" s="290">
        <f>IFERROR(AO9/SUM($L9:$W9)*100,0)</f>
        <v>0</v>
      </c>
      <c r="AQ9" s="290"/>
      <c r="AR9" s="290">
        <f>IFERROR(AQ9/SUM($L9:$W9)*100,0)</f>
        <v>0</v>
      </c>
      <c r="AS9" s="268"/>
      <c r="AT9" s="265"/>
      <c r="AU9" s="268">
        <f>+O9</f>
        <v>0</v>
      </c>
      <c r="AV9" s="290">
        <f>IFERROR(AU9/SUM($L9:$W9)*100,0)</f>
        <v>0</v>
      </c>
      <c r="AW9" s="290"/>
      <c r="AX9" s="290">
        <f>IFERROR(AW9/SUM($L9:$W9)*100,0)</f>
        <v>0</v>
      </c>
      <c r="AY9" s="268"/>
      <c r="AZ9" s="265"/>
      <c r="BA9" s="291">
        <f t="shared" ref="BA9" si="0">+P9</f>
        <v>0</v>
      </c>
      <c r="BB9" s="290">
        <f>IFERROR(BA9/SUM($L9:$W9)*100,0)</f>
        <v>0</v>
      </c>
      <c r="BC9" s="290"/>
      <c r="BD9" s="290">
        <f>IFERROR(BC9/SUM($L9:$W9)*100,0)</f>
        <v>0</v>
      </c>
      <c r="BE9" s="291"/>
      <c r="BF9" s="265"/>
      <c r="BG9" s="291">
        <f>+Q9</f>
        <v>0</v>
      </c>
      <c r="BH9" s="290">
        <f>IFERROR(BG9/SUM($L9:$W9)*100,0)</f>
        <v>0</v>
      </c>
      <c r="BI9" s="290"/>
      <c r="BJ9" s="290">
        <f>IFERROR(BI9/SUM($L9:$W9)*100,0)</f>
        <v>0</v>
      </c>
      <c r="BK9" s="292"/>
      <c r="BL9" s="265"/>
      <c r="BM9" s="291">
        <f>+R9</f>
        <v>0</v>
      </c>
      <c r="BN9" s="290">
        <f>IFERROR(BM9/SUM($L9:$W9)*100,0)</f>
        <v>0</v>
      </c>
      <c r="BO9" s="290"/>
      <c r="BP9" s="290">
        <f>IFERROR(BO9/SUM($L9:$W9)*100,0)</f>
        <v>0</v>
      </c>
      <c r="BQ9" s="265"/>
      <c r="BR9" s="265"/>
      <c r="BS9" s="265">
        <f>+S9</f>
        <v>0</v>
      </c>
      <c r="BT9" s="290">
        <f>IFERROR(BS9/SUM($L9:$W9)*100,0)</f>
        <v>0</v>
      </c>
      <c r="BU9" s="290"/>
      <c r="BV9" s="290">
        <f>IFERROR(BU9/SUM($L9:$W9)*100,0)</f>
        <v>0</v>
      </c>
      <c r="BW9" s="265"/>
      <c r="BX9" s="265"/>
      <c r="BY9" s="265">
        <f>+T9</f>
        <v>0</v>
      </c>
      <c r="BZ9" s="290">
        <f>IFERROR(BY9/SUM($L9:$W9)*100,0)</f>
        <v>0</v>
      </c>
      <c r="CA9" s="290"/>
      <c r="CB9" s="290">
        <f>IFERROR(CA9/SUM($L9:$W9)*100,0)</f>
        <v>0</v>
      </c>
      <c r="CC9" s="265"/>
      <c r="CD9" s="265"/>
      <c r="CE9" s="265">
        <f>+U9</f>
        <v>0</v>
      </c>
      <c r="CF9" s="290">
        <f>IFERROR(CE9/SUM($L9:$W9)*100,0)</f>
        <v>0</v>
      </c>
      <c r="CG9" s="290"/>
      <c r="CH9" s="290">
        <f>IFERROR(CG9/SUM($L9:$W9)*100,0)</f>
        <v>0</v>
      </c>
      <c r="CI9" s="265"/>
      <c r="CJ9" s="265"/>
      <c r="CK9" s="265">
        <f>+V9</f>
        <v>0</v>
      </c>
      <c r="CL9" s="290">
        <f>IFERROR(CK9/SUM($L9:$W9)*100,0)</f>
        <v>0</v>
      </c>
      <c r="CM9" s="290"/>
      <c r="CN9" s="290">
        <f>IFERROR(CM9/SUM($L9:$W9)*100,0)</f>
        <v>0</v>
      </c>
      <c r="CO9" s="265"/>
      <c r="CP9" s="265"/>
      <c r="CQ9" s="265">
        <f>+W9</f>
        <v>1</v>
      </c>
      <c r="CR9" s="290">
        <f>IFERROR(CQ9/SUM($L9:$W9)*100,0)</f>
        <v>100</v>
      </c>
      <c r="CS9" s="290"/>
      <c r="CT9" s="290">
        <f>IFERROR(CS9/SUM($L9:$W9)*100,0)</f>
        <v>0</v>
      </c>
      <c r="CU9" s="265"/>
      <c r="CV9" s="265"/>
      <c r="CW9" s="265">
        <f t="shared" ref="CW9" si="1">SUM(CS9,CM9,CG9,CA9,BU9,BO9,BI9,BC9,AW9,AQ9,AK9,AE9)</f>
        <v>0</v>
      </c>
      <c r="CX9" s="34">
        <f t="shared" ref="CX9:CX13" si="2">SUM(CT9,CN9,CH9,CB9,BV9,BP9,BJ9,BD9,AX9,AR9,AL9,AF9)</f>
        <v>0</v>
      </c>
      <c r="CY9" s="230"/>
      <c r="CZ9" s="106"/>
      <c r="DA9" s="99"/>
      <c r="DB9" s="129"/>
      <c r="DC9" s="130"/>
      <c r="DD9" s="130"/>
      <c r="DE9"/>
      <c r="DF9" s="84"/>
      <c r="DG9" s="84"/>
      <c r="DH9" s="84"/>
      <c r="DI9" s="84"/>
      <c r="DJ9" s="84"/>
      <c r="DK9" s="84"/>
      <c r="DL9" s="85"/>
      <c r="DM9" s="91"/>
    </row>
    <row r="10" spans="1:117" ht="150" customHeight="1" thickBot="1">
      <c r="A10" s="82"/>
      <c r="B10" s="412" t="s">
        <v>190</v>
      </c>
      <c r="C10" s="413" t="s">
        <v>195</v>
      </c>
      <c r="D10" s="413" t="s">
        <v>200</v>
      </c>
      <c r="E10" s="413" t="s">
        <v>430</v>
      </c>
      <c r="F10" s="413" t="s">
        <v>431</v>
      </c>
      <c r="G10" s="413" t="s">
        <v>224</v>
      </c>
      <c r="H10" s="407" t="s">
        <v>411</v>
      </c>
      <c r="I10" s="407" t="s">
        <v>790</v>
      </c>
      <c r="J10" s="573" t="s">
        <v>791</v>
      </c>
      <c r="K10" s="573"/>
      <c r="L10" s="252"/>
      <c r="M10" s="252"/>
      <c r="N10" s="252"/>
      <c r="O10" s="252"/>
      <c r="P10" s="252"/>
      <c r="Q10" s="252"/>
      <c r="R10" s="252"/>
      <c r="S10" s="252"/>
      <c r="T10" s="252"/>
      <c r="U10" s="252"/>
      <c r="V10" s="252"/>
      <c r="W10" s="252">
        <v>1</v>
      </c>
      <c r="X10" s="252" t="s">
        <v>787</v>
      </c>
      <c r="Y10" s="253">
        <v>0</v>
      </c>
      <c r="Z10" s="96" t="s">
        <v>792</v>
      </c>
      <c r="AA10" s="96" t="s">
        <v>791</v>
      </c>
      <c r="AB10" s="495">
        <v>0.14285714285714285</v>
      </c>
      <c r="AC10" s="268">
        <f t="shared" ref="AC10:AC13" si="3">+L10</f>
        <v>0</v>
      </c>
      <c r="AD10" s="290">
        <f t="shared" ref="AD10:AD13" si="4">IFERROR(AC10/SUM($L10:$W10)*100,0)</f>
        <v>0</v>
      </c>
      <c r="AE10" s="290"/>
      <c r="AF10" s="290">
        <f t="shared" ref="AF10:AF13" si="5">IFERROR(AE10/SUM($L10:$W10)*100,0)</f>
        <v>0</v>
      </c>
      <c r="AG10" s="268"/>
      <c r="AH10" s="265"/>
      <c r="AI10" s="268">
        <f t="shared" ref="AI10:AI13" si="6">+M10</f>
        <v>0</v>
      </c>
      <c r="AJ10" s="290">
        <f t="shared" ref="AJ10:AJ13" si="7">IFERROR(AI10/SUM($L10:$W10)*100,0)</f>
        <v>0</v>
      </c>
      <c r="AK10" s="290"/>
      <c r="AL10" s="290">
        <f t="shared" ref="AL10:AL13" si="8">IFERROR(AK10/SUM($L10:$W10)*100,0)</f>
        <v>0</v>
      </c>
      <c r="AM10" s="268"/>
      <c r="AN10" s="265"/>
      <c r="AO10" s="268">
        <f t="shared" ref="AO10:AO13" si="9">+N10</f>
        <v>0</v>
      </c>
      <c r="AP10" s="290">
        <f t="shared" ref="AP10:AP13" si="10">IFERROR(AO10/SUM($L10:$W10)*100,0)</f>
        <v>0</v>
      </c>
      <c r="AQ10" s="290"/>
      <c r="AR10" s="290">
        <f t="shared" ref="AR10:AR13" si="11">IFERROR(AQ10/SUM($L10:$W10)*100,0)</f>
        <v>0</v>
      </c>
      <c r="AS10" s="268"/>
      <c r="AT10" s="265"/>
      <c r="AU10" s="268">
        <f t="shared" ref="AU10:AU13" si="12">+O10</f>
        <v>0</v>
      </c>
      <c r="AV10" s="290">
        <f t="shared" ref="AV10:AV13" si="13">IFERROR(AU10/SUM($L10:$W10)*100,0)</f>
        <v>0</v>
      </c>
      <c r="AW10" s="290"/>
      <c r="AX10" s="290">
        <f t="shared" ref="AX10:AX13" si="14">IFERROR(AW10/SUM($L10:$W10)*100,0)</f>
        <v>0</v>
      </c>
      <c r="AY10" s="268"/>
      <c r="AZ10" s="265"/>
      <c r="BA10" s="291">
        <f t="shared" ref="BA10:BA13" si="15">+P10</f>
        <v>0</v>
      </c>
      <c r="BB10" s="290">
        <f t="shared" ref="BB10:BB13" si="16">IFERROR(BA10/SUM($L10:$W10)*100,0)</f>
        <v>0</v>
      </c>
      <c r="BC10" s="290"/>
      <c r="BD10" s="290">
        <f t="shared" ref="BD10:BD13" si="17">IFERROR(BC10/SUM($L10:$W10)*100,0)</f>
        <v>0</v>
      </c>
      <c r="BE10" s="291"/>
      <c r="BF10" s="265"/>
      <c r="BG10" s="291">
        <f t="shared" ref="BG10:BG13" si="18">+Q10</f>
        <v>0</v>
      </c>
      <c r="BH10" s="290">
        <f t="shared" ref="BH10:BH13" si="19">IFERROR(BG10/SUM($L10:$W10)*100,0)</f>
        <v>0</v>
      </c>
      <c r="BI10" s="290"/>
      <c r="BJ10" s="290">
        <f t="shared" ref="BJ10:BJ13" si="20">IFERROR(BI10/SUM($L10:$W10)*100,0)</f>
        <v>0</v>
      </c>
      <c r="BK10" s="292"/>
      <c r="BL10" s="265"/>
      <c r="BM10" s="291">
        <f t="shared" ref="BM10:BM13" si="21">+R10</f>
        <v>0</v>
      </c>
      <c r="BN10" s="290">
        <f t="shared" ref="BN10:BN13" si="22">IFERROR(BM10/SUM($L10:$W10)*100,0)</f>
        <v>0</v>
      </c>
      <c r="BO10" s="290"/>
      <c r="BP10" s="290">
        <f t="shared" ref="BP10:BP13" si="23">IFERROR(BO10/SUM($L10:$W10)*100,0)</f>
        <v>0</v>
      </c>
      <c r="BQ10" s="265"/>
      <c r="BR10" s="265"/>
      <c r="BS10" s="265">
        <f t="shared" ref="BS10:BS13" si="24">+S10</f>
        <v>0</v>
      </c>
      <c r="BT10" s="290">
        <f t="shared" ref="BT10:BT13" si="25">IFERROR(BS10/SUM($L10:$W10)*100,0)</f>
        <v>0</v>
      </c>
      <c r="BU10" s="290"/>
      <c r="BV10" s="290">
        <f t="shared" ref="BV10:BV13" si="26">IFERROR(BU10/SUM($L10:$W10)*100,0)</f>
        <v>0</v>
      </c>
      <c r="BW10" s="265"/>
      <c r="BX10" s="265"/>
      <c r="BY10" s="265">
        <f t="shared" ref="BY10:BY13" si="27">+T10</f>
        <v>0</v>
      </c>
      <c r="BZ10" s="290">
        <f t="shared" ref="BZ10:BZ13" si="28">IFERROR(BY10/SUM($L10:$W10)*100,0)</f>
        <v>0</v>
      </c>
      <c r="CA10" s="290"/>
      <c r="CB10" s="290">
        <f t="shared" ref="CB10:CB13" si="29">IFERROR(CA10/SUM($L10:$W10)*100,0)</f>
        <v>0</v>
      </c>
      <c r="CC10" s="265"/>
      <c r="CD10" s="265"/>
      <c r="CE10" s="265">
        <f t="shared" ref="CE10:CE13" si="30">+U10</f>
        <v>0</v>
      </c>
      <c r="CF10" s="290">
        <f t="shared" ref="CF10:CF13" si="31">IFERROR(CE10/SUM($L10:$W10)*100,0)</f>
        <v>0</v>
      </c>
      <c r="CG10" s="290"/>
      <c r="CH10" s="290">
        <f t="shared" ref="CH10:CH13" si="32">IFERROR(CG10/SUM($L10:$W10)*100,0)</f>
        <v>0</v>
      </c>
      <c r="CI10" s="265"/>
      <c r="CJ10" s="265"/>
      <c r="CK10" s="265">
        <f t="shared" ref="CK10:CK13" si="33">+V10</f>
        <v>0</v>
      </c>
      <c r="CL10" s="290">
        <f t="shared" ref="CL10:CL13" si="34">IFERROR(CK10/SUM($L10:$W10)*100,0)</f>
        <v>0</v>
      </c>
      <c r="CM10" s="290"/>
      <c r="CN10" s="290">
        <f t="shared" ref="CN10:CN13" si="35">IFERROR(CM10/SUM($L10:$W10)*100,0)</f>
        <v>0</v>
      </c>
      <c r="CO10" s="265"/>
      <c r="CP10" s="265"/>
      <c r="CQ10" s="265">
        <f t="shared" ref="CQ10:CQ13" si="36">+W10</f>
        <v>1</v>
      </c>
      <c r="CR10" s="290">
        <f t="shared" ref="CR10:CR13" si="37">IFERROR(CQ10/SUM($L10:$W10)*100,0)</f>
        <v>100</v>
      </c>
      <c r="CS10" s="290"/>
      <c r="CT10" s="290">
        <f t="shared" ref="CT10:CT13" si="38">IFERROR(CS10/SUM($L10:$W10)*100,0)</f>
        <v>0</v>
      </c>
      <c r="CU10" s="265"/>
      <c r="CV10" s="265"/>
      <c r="CW10" s="265">
        <f t="shared" ref="CW10:CW13" si="39">SUM(CS10,CM10,CG10,CA10,BU10,BO10,BI10,BC10,AW10,AQ10,AK10,AE10)</f>
        <v>0</v>
      </c>
      <c r="CX10" s="34">
        <f t="shared" si="2"/>
        <v>0</v>
      </c>
      <c r="CY10" s="231"/>
      <c r="CZ10" s="112"/>
      <c r="DA10" s="99"/>
      <c r="DB10" s="129"/>
      <c r="DC10" s="130"/>
      <c r="DD10" s="130"/>
      <c r="DE10" s="130"/>
      <c r="DF10" s="97"/>
      <c r="DG10" s="97"/>
      <c r="DH10" s="97"/>
      <c r="DI10" s="97"/>
      <c r="DJ10" s="97"/>
      <c r="DK10" s="97"/>
      <c r="DL10" s="101"/>
      <c r="DM10" s="98"/>
    </row>
    <row r="11" spans="1:117" ht="126" customHeight="1" thickBot="1">
      <c r="A11" s="82"/>
      <c r="B11" s="412" t="s">
        <v>190</v>
      </c>
      <c r="C11" s="413" t="s">
        <v>195</v>
      </c>
      <c r="D11" s="413" t="s">
        <v>200</v>
      </c>
      <c r="E11" s="413" t="s">
        <v>430</v>
      </c>
      <c r="F11" s="413" t="s">
        <v>431</v>
      </c>
      <c r="G11" s="413" t="s">
        <v>224</v>
      </c>
      <c r="H11" s="407" t="s">
        <v>411</v>
      </c>
      <c r="I11" s="407" t="s">
        <v>793</v>
      </c>
      <c r="J11" s="573" t="s">
        <v>794</v>
      </c>
      <c r="K11" s="573"/>
      <c r="L11" s="252"/>
      <c r="M11" s="252"/>
      <c r="N11" s="252"/>
      <c r="O11" s="252">
        <v>1</v>
      </c>
      <c r="P11" s="252"/>
      <c r="Q11" s="252"/>
      <c r="R11" s="252"/>
      <c r="S11" s="252"/>
      <c r="T11" s="252"/>
      <c r="U11" s="252"/>
      <c r="V11" s="252"/>
      <c r="W11" s="252"/>
      <c r="X11" s="252" t="s">
        <v>746</v>
      </c>
      <c r="Y11" s="253">
        <v>0</v>
      </c>
      <c r="Z11" s="496" t="s">
        <v>448</v>
      </c>
      <c r="AA11" s="96" t="s">
        <v>795</v>
      </c>
      <c r="AB11" s="495">
        <v>0.14285714285714285</v>
      </c>
      <c r="AC11" s="268">
        <f t="shared" si="3"/>
        <v>0</v>
      </c>
      <c r="AD11" s="290">
        <f t="shared" si="4"/>
        <v>0</v>
      </c>
      <c r="AE11" s="290"/>
      <c r="AF11" s="290">
        <f t="shared" si="5"/>
        <v>0</v>
      </c>
      <c r="AG11" s="268"/>
      <c r="AH11" s="265"/>
      <c r="AI11" s="268">
        <f t="shared" si="6"/>
        <v>0</v>
      </c>
      <c r="AJ11" s="290">
        <f t="shared" si="7"/>
        <v>0</v>
      </c>
      <c r="AK11" s="290"/>
      <c r="AL11" s="290">
        <f t="shared" si="8"/>
        <v>0</v>
      </c>
      <c r="AM11" s="268"/>
      <c r="AN11" s="265"/>
      <c r="AO11" s="268">
        <f t="shared" si="9"/>
        <v>0</v>
      </c>
      <c r="AP11" s="290">
        <f t="shared" si="10"/>
        <v>0</v>
      </c>
      <c r="AQ11" s="290"/>
      <c r="AR11" s="290">
        <f t="shared" si="11"/>
        <v>0</v>
      </c>
      <c r="AS11" s="268"/>
      <c r="AT11" s="265"/>
      <c r="AU11" s="268">
        <f t="shared" si="12"/>
        <v>1</v>
      </c>
      <c r="AV11" s="290">
        <f t="shared" si="13"/>
        <v>100</v>
      </c>
      <c r="AW11" s="290"/>
      <c r="AX11" s="290">
        <f t="shared" si="14"/>
        <v>0</v>
      </c>
      <c r="AY11" s="268"/>
      <c r="AZ11" s="265"/>
      <c r="BA11" s="291">
        <f t="shared" si="15"/>
        <v>0</v>
      </c>
      <c r="BB11" s="290">
        <f t="shared" si="16"/>
        <v>0</v>
      </c>
      <c r="BC11" s="290"/>
      <c r="BD11" s="290">
        <f t="shared" si="17"/>
        <v>0</v>
      </c>
      <c r="BE11" s="291"/>
      <c r="BF11" s="265"/>
      <c r="BG11" s="291">
        <f t="shared" si="18"/>
        <v>0</v>
      </c>
      <c r="BH11" s="290">
        <f t="shared" si="19"/>
        <v>0</v>
      </c>
      <c r="BI11" s="290"/>
      <c r="BJ11" s="290">
        <f t="shared" si="20"/>
        <v>0</v>
      </c>
      <c r="BK11" s="292"/>
      <c r="BL11" s="265"/>
      <c r="BM11" s="291">
        <f t="shared" si="21"/>
        <v>0</v>
      </c>
      <c r="BN11" s="290">
        <f t="shared" si="22"/>
        <v>0</v>
      </c>
      <c r="BO11" s="290"/>
      <c r="BP11" s="290">
        <f t="shared" si="23"/>
        <v>0</v>
      </c>
      <c r="BQ11" s="265"/>
      <c r="BR11" s="265"/>
      <c r="BS11" s="265">
        <f t="shared" si="24"/>
        <v>0</v>
      </c>
      <c r="BT11" s="290">
        <f t="shared" si="25"/>
        <v>0</v>
      </c>
      <c r="BU11" s="290"/>
      <c r="BV11" s="290">
        <f t="shared" si="26"/>
        <v>0</v>
      </c>
      <c r="BW11" s="265"/>
      <c r="BX11" s="265"/>
      <c r="BY11" s="265">
        <f t="shared" si="27"/>
        <v>0</v>
      </c>
      <c r="BZ11" s="290">
        <f t="shared" si="28"/>
        <v>0</v>
      </c>
      <c r="CA11" s="290"/>
      <c r="CB11" s="290">
        <f t="shared" si="29"/>
        <v>0</v>
      </c>
      <c r="CC11" s="265"/>
      <c r="CD11" s="265"/>
      <c r="CE11" s="265">
        <f t="shared" si="30"/>
        <v>0</v>
      </c>
      <c r="CF11" s="290">
        <f t="shared" si="31"/>
        <v>0</v>
      </c>
      <c r="CG11" s="290"/>
      <c r="CH11" s="290">
        <f t="shared" si="32"/>
        <v>0</v>
      </c>
      <c r="CI11" s="265"/>
      <c r="CJ11" s="265"/>
      <c r="CK11" s="265">
        <f t="shared" si="33"/>
        <v>0</v>
      </c>
      <c r="CL11" s="290">
        <f t="shared" si="34"/>
        <v>0</v>
      </c>
      <c r="CM11" s="290"/>
      <c r="CN11" s="290">
        <f t="shared" si="35"/>
        <v>0</v>
      </c>
      <c r="CO11" s="265"/>
      <c r="CP11" s="265"/>
      <c r="CQ11" s="265">
        <f t="shared" si="36"/>
        <v>0</v>
      </c>
      <c r="CR11" s="290">
        <f t="shared" si="37"/>
        <v>0</v>
      </c>
      <c r="CS11" s="290"/>
      <c r="CT11" s="290">
        <f t="shared" si="38"/>
        <v>0</v>
      </c>
      <c r="CU11" s="265"/>
      <c r="CV11" s="265"/>
      <c r="CW11" s="265">
        <f t="shared" si="39"/>
        <v>0</v>
      </c>
      <c r="CX11" s="34">
        <f t="shared" si="2"/>
        <v>0</v>
      </c>
      <c r="CY11" s="231"/>
      <c r="CZ11" s="112"/>
      <c r="DA11" s="99"/>
      <c r="DB11" s="129"/>
      <c r="DC11" s="130"/>
      <c r="DD11" s="130"/>
      <c r="DE11" s="130"/>
      <c r="DF11" s="97"/>
      <c r="DG11" s="97"/>
      <c r="DH11" s="97"/>
      <c r="DI11" s="97"/>
      <c r="DJ11" s="97"/>
      <c r="DK11" s="97"/>
      <c r="DL11" s="101"/>
      <c r="DM11" s="98"/>
    </row>
    <row r="12" spans="1:117" ht="167.25" customHeight="1" thickBot="1">
      <c r="A12" s="82"/>
      <c r="B12" s="412" t="s">
        <v>190</v>
      </c>
      <c r="C12" s="413" t="s">
        <v>195</v>
      </c>
      <c r="D12" s="413" t="s">
        <v>200</v>
      </c>
      <c r="E12" s="413" t="s">
        <v>430</v>
      </c>
      <c r="F12" s="413" t="s">
        <v>431</v>
      </c>
      <c r="G12" s="413" t="s">
        <v>224</v>
      </c>
      <c r="H12" s="407" t="s">
        <v>411</v>
      </c>
      <c r="I12" s="407" t="s">
        <v>796</v>
      </c>
      <c r="J12" s="573" t="s">
        <v>797</v>
      </c>
      <c r="K12" s="573"/>
      <c r="L12" s="252"/>
      <c r="M12" s="252"/>
      <c r="N12" s="252"/>
      <c r="O12" s="252">
        <v>1</v>
      </c>
      <c r="P12" s="252"/>
      <c r="Q12" s="252"/>
      <c r="R12" s="252">
        <v>1</v>
      </c>
      <c r="S12" s="252"/>
      <c r="T12" s="252"/>
      <c r="U12" s="252"/>
      <c r="V12" s="252">
        <v>1</v>
      </c>
      <c r="W12" s="252"/>
      <c r="X12" s="252" t="s">
        <v>798</v>
      </c>
      <c r="Y12" s="253">
        <v>0</v>
      </c>
      <c r="Z12" s="496" t="s">
        <v>799</v>
      </c>
      <c r="AA12" s="96" t="s">
        <v>800</v>
      </c>
      <c r="AB12" s="495">
        <f>+(3*14.2857142857143)%</f>
        <v>0.42857142857142905</v>
      </c>
      <c r="AC12" s="268">
        <f t="shared" si="3"/>
        <v>0</v>
      </c>
      <c r="AD12" s="290">
        <f t="shared" si="4"/>
        <v>0</v>
      </c>
      <c r="AE12" s="290"/>
      <c r="AF12" s="290">
        <f t="shared" si="5"/>
        <v>0</v>
      </c>
      <c r="AG12" s="268"/>
      <c r="AH12" s="265"/>
      <c r="AI12" s="268">
        <f t="shared" si="6"/>
        <v>0</v>
      </c>
      <c r="AJ12" s="290">
        <f t="shared" si="7"/>
        <v>0</v>
      </c>
      <c r="AK12" s="290"/>
      <c r="AL12" s="290">
        <f t="shared" si="8"/>
        <v>0</v>
      </c>
      <c r="AM12" s="268"/>
      <c r="AN12" s="265"/>
      <c r="AO12" s="268">
        <f t="shared" si="9"/>
        <v>0</v>
      </c>
      <c r="AP12" s="290">
        <f t="shared" si="10"/>
        <v>0</v>
      </c>
      <c r="AQ12" s="290"/>
      <c r="AR12" s="290">
        <f t="shared" si="11"/>
        <v>0</v>
      </c>
      <c r="AS12" s="268"/>
      <c r="AT12" s="265"/>
      <c r="AU12" s="268">
        <f t="shared" si="12"/>
        <v>1</v>
      </c>
      <c r="AV12" s="290">
        <f t="shared" si="13"/>
        <v>33.333333333333329</v>
      </c>
      <c r="AW12" s="290"/>
      <c r="AX12" s="290">
        <f t="shared" si="14"/>
        <v>0</v>
      </c>
      <c r="AY12" s="268"/>
      <c r="AZ12" s="265"/>
      <c r="BA12" s="291">
        <f t="shared" si="15"/>
        <v>0</v>
      </c>
      <c r="BB12" s="290">
        <f t="shared" si="16"/>
        <v>0</v>
      </c>
      <c r="BC12" s="290"/>
      <c r="BD12" s="290">
        <f t="shared" si="17"/>
        <v>0</v>
      </c>
      <c r="BE12" s="291"/>
      <c r="BF12" s="265"/>
      <c r="BG12" s="291">
        <f t="shared" si="18"/>
        <v>0</v>
      </c>
      <c r="BH12" s="290">
        <f t="shared" si="19"/>
        <v>0</v>
      </c>
      <c r="BI12" s="290"/>
      <c r="BJ12" s="290">
        <f t="shared" si="20"/>
        <v>0</v>
      </c>
      <c r="BK12" s="292"/>
      <c r="BL12" s="265"/>
      <c r="BM12" s="291">
        <f t="shared" si="21"/>
        <v>1</v>
      </c>
      <c r="BN12" s="290">
        <f t="shared" si="22"/>
        <v>33.333333333333329</v>
      </c>
      <c r="BO12" s="290"/>
      <c r="BP12" s="290">
        <f t="shared" si="23"/>
        <v>0</v>
      </c>
      <c r="BQ12" s="265"/>
      <c r="BR12" s="265"/>
      <c r="BS12" s="265">
        <f t="shared" si="24"/>
        <v>0</v>
      </c>
      <c r="BT12" s="290">
        <f t="shared" si="25"/>
        <v>0</v>
      </c>
      <c r="BU12" s="290"/>
      <c r="BV12" s="290">
        <f t="shared" si="26"/>
        <v>0</v>
      </c>
      <c r="BW12" s="265"/>
      <c r="BX12" s="265"/>
      <c r="BY12" s="265">
        <f t="shared" si="27"/>
        <v>0</v>
      </c>
      <c r="BZ12" s="290">
        <f t="shared" si="28"/>
        <v>0</v>
      </c>
      <c r="CA12" s="290"/>
      <c r="CB12" s="290">
        <f t="shared" si="29"/>
        <v>0</v>
      </c>
      <c r="CC12" s="265"/>
      <c r="CD12" s="265"/>
      <c r="CE12" s="265">
        <f t="shared" si="30"/>
        <v>0</v>
      </c>
      <c r="CF12" s="290">
        <f t="shared" si="31"/>
        <v>0</v>
      </c>
      <c r="CG12" s="290"/>
      <c r="CH12" s="290">
        <f t="shared" si="32"/>
        <v>0</v>
      </c>
      <c r="CI12" s="265"/>
      <c r="CJ12" s="265"/>
      <c r="CK12" s="265">
        <f t="shared" si="33"/>
        <v>1</v>
      </c>
      <c r="CL12" s="290">
        <f t="shared" si="34"/>
        <v>33.333333333333329</v>
      </c>
      <c r="CM12" s="290"/>
      <c r="CN12" s="290">
        <f t="shared" si="35"/>
        <v>0</v>
      </c>
      <c r="CO12" s="265"/>
      <c r="CP12" s="265"/>
      <c r="CQ12" s="265">
        <f t="shared" si="36"/>
        <v>0</v>
      </c>
      <c r="CR12" s="290">
        <f t="shared" si="37"/>
        <v>0</v>
      </c>
      <c r="CS12" s="290"/>
      <c r="CT12" s="290">
        <f t="shared" si="38"/>
        <v>0</v>
      </c>
      <c r="CU12" s="265"/>
      <c r="CV12" s="265"/>
      <c r="CW12" s="265">
        <f t="shared" si="39"/>
        <v>0</v>
      </c>
      <c r="CX12" s="34">
        <f t="shared" si="2"/>
        <v>0</v>
      </c>
      <c r="CY12" s="231"/>
      <c r="CZ12" s="112"/>
      <c r="DA12" s="99"/>
      <c r="DB12" s="129"/>
      <c r="DC12" s="130"/>
      <c r="DD12" s="130"/>
      <c r="DE12" s="130"/>
      <c r="DF12" s="97"/>
      <c r="DG12" s="97"/>
      <c r="DH12" s="97"/>
      <c r="DI12" s="97"/>
      <c r="DJ12" s="97"/>
      <c r="DK12" s="97"/>
      <c r="DL12" s="101"/>
      <c r="DM12" s="98"/>
    </row>
    <row r="13" spans="1:117" ht="288.75" customHeight="1" thickBot="1">
      <c r="A13" s="82"/>
      <c r="B13" s="412" t="s">
        <v>190</v>
      </c>
      <c r="C13" s="413" t="s">
        <v>195</v>
      </c>
      <c r="D13" s="413" t="s">
        <v>200</v>
      </c>
      <c r="E13" s="413" t="s">
        <v>801</v>
      </c>
      <c r="F13" s="413" t="s">
        <v>802</v>
      </c>
      <c r="G13" s="413" t="s">
        <v>224</v>
      </c>
      <c r="H13" s="407" t="s">
        <v>411</v>
      </c>
      <c r="I13" s="407" t="s">
        <v>803</v>
      </c>
      <c r="J13" s="573" t="s">
        <v>804</v>
      </c>
      <c r="K13" s="573"/>
      <c r="L13" s="252"/>
      <c r="M13" s="252"/>
      <c r="N13" s="252"/>
      <c r="O13" s="252"/>
      <c r="P13" s="252"/>
      <c r="Q13" s="252"/>
      <c r="R13" s="252"/>
      <c r="S13" s="252"/>
      <c r="T13" s="252"/>
      <c r="U13" s="252"/>
      <c r="V13" s="252"/>
      <c r="W13" s="252">
        <v>1</v>
      </c>
      <c r="X13" s="252" t="s">
        <v>746</v>
      </c>
      <c r="Y13" s="253">
        <v>0</v>
      </c>
      <c r="Z13" s="96" t="s">
        <v>805</v>
      </c>
      <c r="AA13" s="96" t="s">
        <v>806</v>
      </c>
      <c r="AB13" s="495">
        <v>0.14285714285714285</v>
      </c>
      <c r="AC13" s="268">
        <f t="shared" si="3"/>
        <v>0</v>
      </c>
      <c r="AD13" s="290">
        <f t="shared" si="4"/>
        <v>0</v>
      </c>
      <c r="AE13" s="290"/>
      <c r="AF13" s="290">
        <f t="shared" si="5"/>
        <v>0</v>
      </c>
      <c r="AG13" s="268"/>
      <c r="AH13" s="265"/>
      <c r="AI13" s="268">
        <f t="shared" si="6"/>
        <v>0</v>
      </c>
      <c r="AJ13" s="290">
        <f t="shared" si="7"/>
        <v>0</v>
      </c>
      <c r="AK13" s="290"/>
      <c r="AL13" s="290">
        <f t="shared" si="8"/>
        <v>0</v>
      </c>
      <c r="AM13" s="268"/>
      <c r="AN13" s="265"/>
      <c r="AO13" s="268">
        <f t="shared" si="9"/>
        <v>0</v>
      </c>
      <c r="AP13" s="290">
        <f t="shared" si="10"/>
        <v>0</v>
      </c>
      <c r="AQ13" s="290"/>
      <c r="AR13" s="290">
        <f t="shared" si="11"/>
        <v>0</v>
      </c>
      <c r="AS13" s="268"/>
      <c r="AT13" s="265"/>
      <c r="AU13" s="268">
        <f t="shared" si="12"/>
        <v>0</v>
      </c>
      <c r="AV13" s="290">
        <f t="shared" si="13"/>
        <v>0</v>
      </c>
      <c r="AW13" s="290"/>
      <c r="AX13" s="290">
        <f t="shared" si="14"/>
        <v>0</v>
      </c>
      <c r="AY13" s="268"/>
      <c r="AZ13" s="265"/>
      <c r="BA13" s="291">
        <f t="shared" si="15"/>
        <v>0</v>
      </c>
      <c r="BB13" s="290">
        <f t="shared" si="16"/>
        <v>0</v>
      </c>
      <c r="BC13" s="290"/>
      <c r="BD13" s="290">
        <f t="shared" si="17"/>
        <v>0</v>
      </c>
      <c r="BE13" s="291"/>
      <c r="BF13" s="265"/>
      <c r="BG13" s="291">
        <f t="shared" si="18"/>
        <v>0</v>
      </c>
      <c r="BH13" s="290">
        <f t="shared" si="19"/>
        <v>0</v>
      </c>
      <c r="BI13" s="290"/>
      <c r="BJ13" s="290">
        <f t="shared" si="20"/>
        <v>0</v>
      </c>
      <c r="BK13" s="292"/>
      <c r="BL13" s="265"/>
      <c r="BM13" s="291">
        <f t="shared" si="21"/>
        <v>0</v>
      </c>
      <c r="BN13" s="290">
        <f t="shared" si="22"/>
        <v>0</v>
      </c>
      <c r="BO13" s="290"/>
      <c r="BP13" s="290">
        <f t="shared" si="23"/>
        <v>0</v>
      </c>
      <c r="BQ13" s="265"/>
      <c r="BR13" s="265"/>
      <c r="BS13" s="265">
        <f t="shared" si="24"/>
        <v>0</v>
      </c>
      <c r="BT13" s="290">
        <f t="shared" si="25"/>
        <v>0</v>
      </c>
      <c r="BU13" s="290"/>
      <c r="BV13" s="290">
        <f t="shared" si="26"/>
        <v>0</v>
      </c>
      <c r="BW13" s="265"/>
      <c r="BX13" s="265"/>
      <c r="BY13" s="265">
        <f t="shared" si="27"/>
        <v>0</v>
      </c>
      <c r="BZ13" s="290">
        <f t="shared" si="28"/>
        <v>0</v>
      </c>
      <c r="CA13" s="290"/>
      <c r="CB13" s="290">
        <f t="shared" si="29"/>
        <v>0</v>
      </c>
      <c r="CC13" s="265"/>
      <c r="CD13" s="265"/>
      <c r="CE13" s="265">
        <f t="shared" si="30"/>
        <v>0</v>
      </c>
      <c r="CF13" s="290">
        <f t="shared" si="31"/>
        <v>0</v>
      </c>
      <c r="CG13" s="290"/>
      <c r="CH13" s="290">
        <f t="shared" si="32"/>
        <v>0</v>
      </c>
      <c r="CI13" s="265"/>
      <c r="CJ13" s="265"/>
      <c r="CK13" s="265">
        <f t="shared" si="33"/>
        <v>0</v>
      </c>
      <c r="CL13" s="290">
        <f t="shared" si="34"/>
        <v>0</v>
      </c>
      <c r="CM13" s="290"/>
      <c r="CN13" s="290">
        <f t="shared" si="35"/>
        <v>0</v>
      </c>
      <c r="CO13" s="265"/>
      <c r="CP13" s="265"/>
      <c r="CQ13" s="265">
        <f t="shared" si="36"/>
        <v>1</v>
      </c>
      <c r="CR13" s="290">
        <f t="shared" si="37"/>
        <v>100</v>
      </c>
      <c r="CS13" s="290"/>
      <c r="CT13" s="290">
        <f t="shared" si="38"/>
        <v>0</v>
      </c>
      <c r="CU13" s="265"/>
      <c r="CV13" s="265"/>
      <c r="CW13" s="265">
        <f t="shared" si="39"/>
        <v>0</v>
      </c>
      <c r="CX13" s="34">
        <f t="shared" si="2"/>
        <v>0</v>
      </c>
      <c r="CY13" s="231"/>
      <c r="CZ13" s="122"/>
      <c r="DA13" s="141"/>
      <c r="DB13" s="142"/>
      <c r="DC13" s="143"/>
      <c r="DD13" s="130"/>
      <c r="DE13" s="130"/>
      <c r="DF13" s="86"/>
      <c r="DG13" s="86"/>
      <c r="DH13" s="86"/>
      <c r="DI13" s="86"/>
      <c r="DJ13" s="86"/>
      <c r="DK13" s="86"/>
      <c r="DL13" s="88"/>
      <c r="DM13" s="102"/>
    </row>
    <row r="14" spans="1:117" s="275" customFormat="1">
      <c r="C14" s="79"/>
      <c r="J14" s="599" t="s">
        <v>444</v>
      </c>
      <c r="K14" s="599"/>
      <c r="L14" s="296">
        <f>+SUM(L9:L13)</f>
        <v>0</v>
      </c>
      <c r="M14" s="296">
        <f t="shared" ref="M14:W14" si="40">+SUM(M9:M13)</f>
        <v>0</v>
      </c>
      <c r="N14" s="296">
        <f t="shared" si="40"/>
        <v>0</v>
      </c>
      <c r="O14" s="296">
        <f t="shared" si="40"/>
        <v>2</v>
      </c>
      <c r="P14" s="296">
        <f t="shared" si="40"/>
        <v>0</v>
      </c>
      <c r="Q14" s="296">
        <f t="shared" si="40"/>
        <v>0</v>
      </c>
      <c r="R14" s="296">
        <f t="shared" si="40"/>
        <v>1</v>
      </c>
      <c r="S14" s="296">
        <f t="shared" si="40"/>
        <v>0</v>
      </c>
      <c r="T14" s="296">
        <f t="shared" si="40"/>
        <v>0</v>
      </c>
      <c r="U14" s="296">
        <f t="shared" si="40"/>
        <v>0</v>
      </c>
      <c r="V14" s="296">
        <f t="shared" si="40"/>
        <v>1</v>
      </c>
      <c r="W14" s="296">
        <f t="shared" si="40"/>
        <v>3</v>
      </c>
      <c r="AB14" s="296" t="s">
        <v>445</v>
      </c>
      <c r="AC14" s="296">
        <f t="shared" ref="AC14:AE14" si="41">+SUM(AC9:AC13)</f>
        <v>0</v>
      </c>
      <c r="AD14" s="313">
        <f>IFERROR(AC14/SUM($L14:$W14),0)</f>
        <v>0</v>
      </c>
      <c r="AE14" s="296">
        <f t="shared" si="41"/>
        <v>0</v>
      </c>
      <c r="AF14" s="314">
        <f>IFERROR(AE14/SUM($L14:$W14),0)</f>
        <v>0</v>
      </c>
      <c r="AI14" s="296">
        <f t="shared" ref="AI14" si="42">+SUM(AI9:AI13)</f>
        <v>0</v>
      </c>
      <c r="AJ14" s="313">
        <f>IFERROR(AI14/SUM($L14:$W14),0)</f>
        <v>0</v>
      </c>
      <c r="AK14" s="296">
        <f t="shared" ref="AK14" si="43">+SUM(AK9:AK13)</f>
        <v>0</v>
      </c>
      <c r="AL14" s="314">
        <f>IFERROR(AK14/SUM($L14:$W14),0)</f>
        <v>0</v>
      </c>
      <c r="AO14" s="296">
        <f t="shared" ref="AO14" si="44">+SUM(AO9:AO13)</f>
        <v>0</v>
      </c>
      <c r="AP14" s="313">
        <f>IFERROR(AO14/SUM($L14:$W14),0)</f>
        <v>0</v>
      </c>
      <c r="AQ14" s="296">
        <f t="shared" ref="AQ14" si="45">+SUM(AQ9:AQ13)</f>
        <v>0</v>
      </c>
      <c r="AR14" s="314">
        <f>IFERROR(AQ14/SUM($L14:$W14),0)</f>
        <v>0</v>
      </c>
      <c r="AU14" s="296">
        <f t="shared" ref="AU14" si="46">+SUM(AU9:AU13)</f>
        <v>2</v>
      </c>
      <c r="AV14" s="313">
        <f>IFERROR(AU14/SUM($L14:$W14),0)</f>
        <v>0.2857142857142857</v>
      </c>
      <c r="AW14" s="296">
        <f t="shared" ref="AW14" si="47">+SUM(AW9:AW13)</f>
        <v>0</v>
      </c>
      <c r="AX14" s="314">
        <f>IFERROR(AW14/SUM($L14:$W14),0)</f>
        <v>0</v>
      </c>
      <c r="BA14" s="296">
        <f t="shared" ref="BA14" si="48">+SUM(BA9:BA13)</f>
        <v>0</v>
      </c>
      <c r="BB14" s="313">
        <f>IFERROR(BA14/SUM($L14:$W14),0)</f>
        <v>0</v>
      </c>
      <c r="BC14" s="296">
        <f t="shared" ref="BC14" si="49">+SUM(BC9:BC13)</f>
        <v>0</v>
      </c>
      <c r="BD14" s="314">
        <f>IFERROR(BC14/SUM($L14:$W14),0)</f>
        <v>0</v>
      </c>
      <c r="BG14" s="296">
        <f t="shared" ref="BG14" si="50">+SUM(BG9:BG13)</f>
        <v>0</v>
      </c>
      <c r="BH14" s="313">
        <f>IFERROR(BG14/SUM($L14:$W14),0)</f>
        <v>0</v>
      </c>
      <c r="BI14" s="296">
        <f t="shared" ref="BI14" si="51">+SUM(BI9:BI13)</f>
        <v>0</v>
      </c>
      <c r="BJ14" s="314">
        <f>IFERROR(BI14/SUM($L14:$W14),0)</f>
        <v>0</v>
      </c>
      <c r="BM14" s="296">
        <f t="shared" ref="BM14" si="52">+SUM(BM9:BM13)</f>
        <v>1</v>
      </c>
      <c r="BN14" s="313">
        <f>IFERROR(BM14/SUM($L14:$W14),0)</f>
        <v>0.14285714285714285</v>
      </c>
      <c r="BO14" s="296">
        <f t="shared" ref="BO14" si="53">+SUM(BO9:BO13)</f>
        <v>0</v>
      </c>
      <c r="BP14" s="314">
        <f>IFERROR(BO14/SUM($L14:$W14),0)</f>
        <v>0</v>
      </c>
      <c r="BS14" s="296">
        <f t="shared" ref="BS14" si="54">+SUM(BS9:BS13)</f>
        <v>0</v>
      </c>
      <c r="BT14" s="313">
        <f>IFERROR(BS14/SUM($L14:$W14),0)</f>
        <v>0</v>
      </c>
      <c r="BU14" s="296">
        <f t="shared" ref="BU14" si="55">+SUM(BU9:BU13)</f>
        <v>0</v>
      </c>
      <c r="BV14" s="314">
        <f>IFERROR(BU14/SUM($L14:$W14),0)</f>
        <v>0</v>
      </c>
      <c r="BY14" s="296">
        <f t="shared" ref="BY14" si="56">+SUM(BY9:BY13)</f>
        <v>0</v>
      </c>
      <c r="BZ14" s="313">
        <f>IFERROR(BY14/SUM($L14:$W14),0)</f>
        <v>0</v>
      </c>
      <c r="CA14" s="296">
        <f t="shared" ref="CA14" si="57">+SUM(CA9:CA13)</f>
        <v>0</v>
      </c>
      <c r="CB14" s="314">
        <f>IFERROR(CA14/SUM($L14:$W14),0)</f>
        <v>0</v>
      </c>
      <c r="CE14" s="296">
        <f t="shared" ref="CE14" si="58">+SUM(CE9:CE13)</f>
        <v>0</v>
      </c>
      <c r="CF14" s="313">
        <f>IFERROR(CE14/SUM($L14:$W14),0)</f>
        <v>0</v>
      </c>
      <c r="CG14" s="296">
        <f t="shared" ref="CG14" si="59">+SUM(CG9:CG13)</f>
        <v>0</v>
      </c>
      <c r="CH14" s="314">
        <f>IFERROR(CG14/SUM($L14:$W14),0)</f>
        <v>0</v>
      </c>
      <c r="CK14" s="296">
        <f t="shared" ref="CK14" si="60">+SUM(CK9:CK13)</f>
        <v>1</v>
      </c>
      <c r="CL14" s="313">
        <f>IFERROR(CK14/SUM($L14:$W14),0)</f>
        <v>0.14285714285714285</v>
      </c>
      <c r="CM14" s="296">
        <f t="shared" ref="CM14" si="61">+SUM(CM9:CM13)</f>
        <v>0</v>
      </c>
      <c r="CN14" s="314">
        <f>IFERROR(CM14/SUM($L14:$W14),0)</f>
        <v>0</v>
      </c>
      <c r="CQ14" s="296">
        <f t="shared" ref="CQ14" si="62">+SUM(CQ9:CQ13)</f>
        <v>3</v>
      </c>
      <c r="CR14" s="313">
        <f>IFERROR(CQ14/SUM($L14:$W14),0)</f>
        <v>0.42857142857142855</v>
      </c>
      <c r="CS14" s="296">
        <f t="shared" ref="CS14" si="63">+SUM(CS9:CS13)</f>
        <v>0</v>
      </c>
      <c r="CT14" s="314">
        <f>IFERROR(CS14/SUM($L14:$W14),0)</f>
        <v>0</v>
      </c>
      <c r="CX14" s="315">
        <f>SUM(CT14,CN14,CH14,CB14,BV14,BP14,BJ14:BJ14,BD14,AX14,AR14,AL14,AF14)</f>
        <v>0</v>
      </c>
    </row>
    <row r="15" spans="1:117" s="79" customFormat="1" ht="15" hidden="1" customHeight="1">
      <c r="B15" s="55" t="s">
        <v>188</v>
      </c>
      <c r="C15" s="55" t="s">
        <v>196</v>
      </c>
      <c r="D15" s="55" t="s">
        <v>201</v>
      </c>
      <c r="E15" s="55" t="s">
        <v>202</v>
      </c>
      <c r="F15" s="55" t="s">
        <v>210</v>
      </c>
      <c r="G15" s="55" t="s">
        <v>211</v>
      </c>
    </row>
    <row r="16" spans="1:117" s="79" customFormat="1" ht="120" hidden="1" customHeight="1">
      <c r="B16" s="152" t="s">
        <v>189</v>
      </c>
      <c r="C16" s="155" t="s">
        <v>608</v>
      </c>
      <c r="D16" s="155" t="s">
        <v>197</v>
      </c>
      <c r="E16" s="158" t="s">
        <v>315</v>
      </c>
      <c r="F16" s="159" t="s">
        <v>203</v>
      </c>
      <c r="G16" s="166" t="s">
        <v>212</v>
      </c>
    </row>
    <row r="17" spans="2:7" s="79" customFormat="1" ht="199.5" hidden="1" customHeight="1">
      <c r="B17" s="152" t="s">
        <v>192</v>
      </c>
      <c r="C17" s="156" t="s">
        <v>607</v>
      </c>
      <c r="D17" s="156" t="s">
        <v>198</v>
      </c>
      <c r="E17" s="159" t="s">
        <v>316</v>
      </c>
      <c r="F17" s="162" t="s">
        <v>204</v>
      </c>
      <c r="G17" s="167" t="s">
        <v>213</v>
      </c>
    </row>
    <row r="18" spans="2:7" s="79" customFormat="1" ht="120" hidden="1" customHeight="1">
      <c r="B18" s="153" t="s">
        <v>190</v>
      </c>
      <c r="C18" s="155" t="s">
        <v>195</v>
      </c>
      <c r="D18" s="155" t="s">
        <v>199</v>
      </c>
      <c r="E18" s="160" t="s">
        <v>317</v>
      </c>
      <c r="F18" s="162" t="s">
        <v>205</v>
      </c>
      <c r="G18" s="167" t="s">
        <v>214</v>
      </c>
    </row>
    <row r="19" spans="2:7" s="79" customFormat="1" ht="171" hidden="1" customHeight="1">
      <c r="B19" s="154" t="s">
        <v>191</v>
      </c>
      <c r="C19" s="55"/>
      <c r="D19" s="157" t="s">
        <v>200</v>
      </c>
      <c r="E19" s="161" t="s">
        <v>318</v>
      </c>
      <c r="F19" s="162" t="s">
        <v>206</v>
      </c>
      <c r="G19" s="167" t="s">
        <v>215</v>
      </c>
    </row>
    <row r="20" spans="2:7" s="79" customFormat="1" ht="135" hidden="1" customHeight="1">
      <c r="B20" s="56"/>
      <c r="C20" s="55"/>
      <c r="D20" s="55"/>
      <c r="E20" s="198" t="s">
        <v>322</v>
      </c>
      <c r="F20" s="158" t="s">
        <v>207</v>
      </c>
      <c r="G20" s="167" t="s">
        <v>216</v>
      </c>
    </row>
    <row r="21" spans="2:7" s="79" customFormat="1" ht="120" hidden="1" customHeight="1">
      <c r="B21" s="55"/>
      <c r="C21" s="55"/>
      <c r="D21" s="55"/>
      <c r="E21" s="163" t="s">
        <v>319</v>
      </c>
      <c r="F21" s="158" t="s">
        <v>208</v>
      </c>
      <c r="G21" s="167" t="s">
        <v>217</v>
      </c>
    </row>
    <row r="22" spans="2:7" s="79" customFormat="1" ht="120" hidden="1" customHeight="1">
      <c r="B22" s="55"/>
      <c r="C22" s="55"/>
      <c r="D22" s="55"/>
      <c r="E22" s="165" t="s">
        <v>320</v>
      </c>
      <c r="F22" s="158" t="s">
        <v>209</v>
      </c>
      <c r="G22" s="167" t="s">
        <v>218</v>
      </c>
    </row>
    <row r="23" spans="2:7" s="79" customFormat="1" ht="180" hidden="1" customHeight="1">
      <c r="B23" s="55"/>
      <c r="C23" s="55"/>
      <c r="D23" s="55"/>
      <c r="E23" s="161" t="s">
        <v>321</v>
      </c>
      <c r="F23" s="55"/>
      <c r="G23" s="167" t="s">
        <v>219</v>
      </c>
    </row>
    <row r="24" spans="2:7" s="79" customFormat="1" ht="90" hidden="1" customHeight="1">
      <c r="B24" s="55"/>
      <c r="C24" s="55"/>
      <c r="D24" s="55"/>
      <c r="E24" s="158" t="s">
        <v>323</v>
      </c>
      <c r="F24" s="55"/>
      <c r="G24" s="167" t="s">
        <v>220</v>
      </c>
    </row>
    <row r="25" spans="2:7" s="79" customFormat="1" ht="90" hidden="1" customHeight="1">
      <c r="B25" s="55"/>
      <c r="C25" s="55"/>
      <c r="D25" s="55"/>
      <c r="E25" s="158" t="s">
        <v>324</v>
      </c>
      <c r="F25" s="55"/>
      <c r="G25" s="167" t="s">
        <v>221</v>
      </c>
    </row>
    <row r="26" spans="2:7" s="79" customFormat="1" ht="135" hidden="1" customHeight="1">
      <c r="B26" s="55"/>
      <c r="C26" s="55"/>
      <c r="D26" s="55"/>
      <c r="E26" s="164" t="s">
        <v>325</v>
      </c>
      <c r="F26" s="55"/>
      <c r="G26" s="167" t="s">
        <v>222</v>
      </c>
    </row>
    <row r="27" spans="2:7" s="79" customFormat="1" ht="90" hidden="1" customHeight="1">
      <c r="B27" s="55"/>
      <c r="C27" s="55"/>
      <c r="D27" s="55"/>
      <c r="E27" s="160" t="s">
        <v>326</v>
      </c>
      <c r="F27" s="55"/>
      <c r="G27" s="168" t="s">
        <v>223</v>
      </c>
    </row>
    <row r="28" spans="2:7" s="79" customFormat="1" ht="90" hidden="1" customHeight="1">
      <c r="B28" s="55"/>
      <c r="C28" s="55"/>
      <c r="D28" s="55"/>
      <c r="E28" s="55"/>
      <c r="F28" s="55"/>
      <c r="G28" s="168" t="s">
        <v>224</v>
      </c>
    </row>
    <row r="29" spans="2:7" s="79" customFormat="1" ht="90" hidden="1" customHeight="1">
      <c r="B29" s="55"/>
      <c r="C29" s="55"/>
      <c r="D29" s="55"/>
      <c r="E29" s="55"/>
      <c r="F29" s="55"/>
      <c r="G29" s="168" t="s">
        <v>225</v>
      </c>
    </row>
    <row r="30" spans="2:7" s="79" customFormat="1" ht="105" hidden="1" customHeight="1">
      <c r="B30" s="55"/>
      <c r="C30" s="55"/>
      <c r="D30" s="55"/>
      <c r="E30" s="55"/>
      <c r="F30" s="55"/>
      <c r="G30" s="168" t="s">
        <v>226</v>
      </c>
    </row>
    <row r="31" spans="2:7" s="79" customFormat="1" ht="105" hidden="1" customHeight="1">
      <c r="B31" s="55"/>
      <c r="C31" s="55"/>
      <c r="D31" s="55"/>
      <c r="E31" s="55"/>
      <c r="F31" s="55"/>
      <c r="G31" s="168" t="s">
        <v>227</v>
      </c>
    </row>
    <row r="32" spans="2:7" s="79" customFormat="1" ht="60" hidden="1" customHeight="1">
      <c r="B32" s="55"/>
      <c r="C32" s="55"/>
      <c r="D32" s="55"/>
      <c r="E32" s="55"/>
      <c r="F32" s="55"/>
      <c r="G32" s="168" t="s">
        <v>228</v>
      </c>
    </row>
    <row r="33" spans="2:7" s="79" customFormat="1" ht="90" hidden="1" customHeight="1">
      <c r="B33" s="55"/>
      <c r="C33" s="55"/>
      <c r="D33" s="55"/>
      <c r="E33" s="55"/>
      <c r="F33" s="55"/>
      <c r="G33" s="168" t="s">
        <v>229</v>
      </c>
    </row>
    <row r="34" spans="2:7" s="79" customFormat="1" ht="105" hidden="1" customHeight="1">
      <c r="B34" s="55"/>
      <c r="C34" s="55"/>
      <c r="D34" s="55"/>
      <c r="E34" s="55"/>
      <c r="F34" s="55"/>
      <c r="G34" s="168" t="s">
        <v>230</v>
      </c>
    </row>
    <row r="35" spans="2:7" s="79" customFormat="1" ht="75" hidden="1" customHeight="1">
      <c r="B35" s="55"/>
      <c r="C35" s="55"/>
      <c r="D35" s="55"/>
      <c r="E35" s="55"/>
      <c r="F35" s="55"/>
      <c r="G35" s="168" t="s">
        <v>231</v>
      </c>
    </row>
    <row r="36" spans="2:7" s="79" customFormat="1" ht="45" hidden="1" customHeight="1">
      <c r="B36" s="55"/>
      <c r="C36" s="55"/>
      <c r="D36" s="55"/>
      <c r="E36" s="55"/>
      <c r="F36" s="55"/>
      <c r="G36" s="168" t="s">
        <v>232</v>
      </c>
    </row>
    <row r="37" spans="2:7" s="79" customFormat="1"/>
    <row r="38" spans="2:7" s="79" customFormat="1"/>
    <row r="39" spans="2:7" s="79" customFormat="1"/>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row r="91" s="79" customFormat="1"/>
    <row r="92" s="79" customFormat="1"/>
  </sheetData>
  <sheetProtection sort="0" autoFilter="0"/>
  <mergeCells count="68">
    <mergeCell ref="J14:K14"/>
    <mergeCell ref="J13:K13"/>
    <mergeCell ref="DK7:DK8"/>
    <mergeCell ref="DL7:DL8"/>
    <mergeCell ref="J9:K9"/>
    <mergeCell ref="J10:K10"/>
    <mergeCell ref="J11:K11"/>
    <mergeCell ref="J12:K12"/>
    <mergeCell ref="DE7:DE8"/>
    <mergeCell ref="DF7:DF8"/>
    <mergeCell ref="DG7:DG8"/>
    <mergeCell ref="DH7:DH8"/>
    <mergeCell ref="DI7:DI8"/>
    <mergeCell ref="DJ7:DJ8"/>
    <mergeCell ref="CW7:CW8"/>
    <mergeCell ref="CX7:CX8"/>
    <mergeCell ref="DA7:DA8"/>
    <mergeCell ref="DB7:DB8"/>
    <mergeCell ref="DC7:DC8"/>
    <mergeCell ref="DD7:DD8"/>
    <mergeCell ref="DA6:DL6"/>
    <mergeCell ref="DM6:DM8"/>
    <mergeCell ref="BG7:BL7"/>
    <mergeCell ref="BM7:BQ7"/>
    <mergeCell ref="BS7:BX7"/>
    <mergeCell ref="Z6:Z8"/>
    <mergeCell ref="AA6:AA8"/>
    <mergeCell ref="AB6:AB8"/>
    <mergeCell ref="AC6:CX6"/>
    <mergeCell ref="AC7:AH7"/>
    <mergeCell ref="AI7:AN7"/>
    <mergeCell ref="AO7:AT7"/>
    <mergeCell ref="AU7:AZ7"/>
    <mergeCell ref="BA7:BF7"/>
    <mergeCell ref="CY6:CY8"/>
    <mergeCell ref="CZ6:CZ8"/>
    <mergeCell ref="BY7:CD7"/>
    <mergeCell ref="CE7:CJ7"/>
    <mergeCell ref="CK7:CP7"/>
    <mergeCell ref="CQ7:CU7"/>
    <mergeCell ref="Y6:Y8"/>
    <mergeCell ref="B6:B8"/>
    <mergeCell ref="C6:C8"/>
    <mergeCell ref="D6:D8"/>
    <mergeCell ref="E6:E8"/>
    <mergeCell ref="F6:F8"/>
    <mergeCell ref="G6:G8"/>
    <mergeCell ref="H6:H8"/>
    <mergeCell ref="I6:I8"/>
    <mergeCell ref="J6:K8"/>
    <mergeCell ref="L6:W7"/>
    <mergeCell ref="X6:X8"/>
    <mergeCell ref="B4:AM4"/>
    <mergeCell ref="BG4:CH4"/>
    <mergeCell ref="CI4:CN4"/>
    <mergeCell ref="BG5:CA5"/>
    <mergeCell ref="CC5:CG5"/>
    <mergeCell ref="CI5:CN5"/>
    <mergeCell ref="B1:AF1"/>
    <mergeCell ref="AI1:AL1"/>
    <mergeCell ref="BG1:CA1"/>
    <mergeCell ref="CC1:CG1"/>
    <mergeCell ref="CI1:CN1"/>
    <mergeCell ref="C3:AF3"/>
    <mergeCell ref="AG3:AM3"/>
    <mergeCell ref="BH3:CA3"/>
    <mergeCell ref="CB3:CH3"/>
    <mergeCell ref="CK3:CN3"/>
  </mergeCells>
  <conditionalFormatting sqref="CX9:CY13">
    <cfRule type="cellIs" dxfId="8" priority="1" operator="equal">
      <formula>1</formula>
    </cfRule>
    <cfRule type="colorScale" priority="2">
      <colorScale>
        <cfvo type="num" val="0"/>
        <cfvo type="num" val="0.6"/>
        <cfvo type="num" val="0.99"/>
        <color rgb="FFC00000"/>
        <color rgb="FFFFEB84"/>
        <color rgb="FF1DA275"/>
      </colorScale>
    </cfRule>
  </conditionalFormatting>
  <dataValidations count="6">
    <dataValidation type="list" allowBlank="1" showInputMessage="1" showErrorMessage="1" sqref="B9:B13" xr:uid="{A59C1323-8892-4D9F-961D-523B6265A14F}">
      <formula1>$B$30:$B$33</formula1>
    </dataValidation>
    <dataValidation type="list" allowBlank="1" showInputMessage="1" showErrorMessage="1" sqref="C9:C13" xr:uid="{525BD97D-8ED4-4693-8304-10CBDCB9DB00}">
      <formula1>$C$30:$C$32</formula1>
    </dataValidation>
    <dataValidation type="list" allowBlank="1" showInputMessage="1" showErrorMessage="1" sqref="D9:D13" xr:uid="{59165F3C-C561-4A50-9763-0E34442453C7}">
      <formula1>$D$30:$D$33</formula1>
    </dataValidation>
    <dataValidation type="list" allowBlank="1" showInputMessage="1" showErrorMessage="1" sqref="E9:E13" xr:uid="{17C2371F-A447-4316-959C-DDBF4C3F2AF5}">
      <formula1>$E$30:$E$41</formula1>
    </dataValidation>
    <dataValidation type="list" allowBlank="1" showInputMessage="1" showErrorMessage="1" sqref="F9:F13" xr:uid="{7A744ACC-5E8E-4EB9-905C-59FF4F9F58F1}">
      <formula1>$F$30:$F$36</formula1>
    </dataValidation>
    <dataValidation type="list" allowBlank="1" showInputMessage="1" showErrorMessage="1" sqref="G9:G13" xr:uid="{ECE9B021-B4EF-42FE-BB85-0E5116B102F7}">
      <formula1>$G$30:$G$50</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E994-0397-4F23-8AD7-4A44DD8DE253}">
  <sheetPr>
    <tabColor theme="4"/>
  </sheetPr>
  <dimension ref="A1:DM95"/>
  <sheetViews>
    <sheetView topLeftCell="B1" zoomScale="40" zoomScaleNormal="40" zoomScaleSheetLayoutView="90" zoomScalePageLayoutView="60" workbookViewId="0">
      <selection activeCell="B18" sqref="A18:XFD39"/>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23" style="55" customWidth="1"/>
    <col min="6" max="6" width="21" style="55" customWidth="1"/>
    <col min="7" max="7" width="20.1796875" style="55" customWidth="1"/>
    <col min="8" max="8" width="19.7265625" style="55" customWidth="1"/>
    <col min="9" max="9" width="25.81640625" style="55" customWidth="1"/>
    <col min="10"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16.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371</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525"/>
      <c r="AJ1" s="525"/>
      <c r="AK1" s="525"/>
      <c r="AL1" s="525"/>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525"/>
      <c r="CD1" s="525"/>
      <c r="CE1" s="525"/>
      <c r="CF1" s="525"/>
      <c r="CG1" s="525"/>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525"/>
      <c r="CD5" s="525"/>
      <c r="CE5" s="525"/>
      <c r="CF5" s="525"/>
      <c r="CG5" s="525"/>
      <c r="CH5" s="80"/>
      <c r="CI5" s="524"/>
      <c r="CJ5" s="524"/>
      <c r="CK5" s="524"/>
      <c r="CL5" s="524"/>
      <c r="CM5" s="524"/>
      <c r="CN5" s="524"/>
    </row>
    <row r="6" spans="1:117" ht="15" customHeight="1" thickBot="1">
      <c r="A6" s="82"/>
      <c r="B6" s="534" t="s">
        <v>292</v>
      </c>
      <c r="C6" s="534" t="s">
        <v>609</v>
      </c>
      <c r="D6" s="534" t="s">
        <v>294</v>
      </c>
      <c r="E6" s="534" t="s">
        <v>5</v>
      </c>
      <c r="F6" s="534" t="s">
        <v>838</v>
      </c>
      <c r="G6" s="534" t="s">
        <v>843</v>
      </c>
      <c r="H6" s="532" t="s">
        <v>295</v>
      </c>
      <c r="I6" s="532" t="s">
        <v>9</v>
      </c>
      <c r="J6" s="533" t="s">
        <v>148</v>
      </c>
      <c r="K6" s="533"/>
      <c r="L6" s="535" t="s">
        <v>339</v>
      </c>
      <c r="M6" s="535"/>
      <c r="N6" s="535"/>
      <c r="O6" s="535"/>
      <c r="P6" s="535"/>
      <c r="Q6" s="535"/>
      <c r="R6" s="535"/>
      <c r="S6" s="535"/>
      <c r="T6" s="535"/>
      <c r="U6" s="535"/>
      <c r="V6" s="535"/>
      <c r="W6" s="535"/>
      <c r="X6" s="535" t="s">
        <v>340</v>
      </c>
      <c r="Y6" s="533" t="s">
        <v>296</v>
      </c>
      <c r="Z6" s="533" t="s">
        <v>149</v>
      </c>
      <c r="AA6" s="533" t="s">
        <v>150</v>
      </c>
      <c r="AB6" s="533" t="s">
        <v>151</v>
      </c>
      <c r="AC6" s="533" t="s">
        <v>152</v>
      </c>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50" t="s">
        <v>348</v>
      </c>
      <c r="CZ6" s="553" t="s">
        <v>153</v>
      </c>
      <c r="DA6" s="555" t="s">
        <v>154</v>
      </c>
      <c r="DB6" s="556"/>
      <c r="DC6" s="556"/>
      <c r="DD6" s="556"/>
      <c r="DE6" s="556"/>
      <c r="DF6" s="556"/>
      <c r="DG6" s="556"/>
      <c r="DH6" s="556"/>
      <c r="DI6" s="556"/>
      <c r="DJ6" s="556"/>
      <c r="DK6" s="556"/>
      <c r="DL6" s="557"/>
      <c r="DM6" s="536" t="s">
        <v>155</v>
      </c>
    </row>
    <row r="7" spans="1:117" ht="15" customHeight="1">
      <c r="A7" s="82"/>
      <c r="B7" s="534"/>
      <c r="C7" s="534"/>
      <c r="D7" s="534"/>
      <c r="E7" s="534"/>
      <c r="F7" s="534"/>
      <c r="G7" s="534"/>
      <c r="H7" s="532"/>
      <c r="I7" s="532"/>
      <c r="J7" s="533"/>
      <c r="K7" s="533"/>
      <c r="L7" s="535"/>
      <c r="M7" s="535"/>
      <c r="N7" s="535"/>
      <c r="O7" s="535"/>
      <c r="P7" s="535"/>
      <c r="Q7" s="535"/>
      <c r="R7" s="535"/>
      <c r="S7" s="535"/>
      <c r="T7" s="535"/>
      <c r="U7" s="535"/>
      <c r="V7" s="535"/>
      <c r="W7" s="535"/>
      <c r="X7" s="535"/>
      <c r="Y7" s="533"/>
      <c r="Z7" s="533"/>
      <c r="AA7" s="533"/>
      <c r="AB7" s="533"/>
      <c r="AC7" s="533" t="s">
        <v>156</v>
      </c>
      <c r="AD7" s="533"/>
      <c r="AE7" s="533"/>
      <c r="AF7" s="533"/>
      <c r="AG7" s="533"/>
      <c r="AH7" s="533"/>
      <c r="AI7" s="547" t="s">
        <v>157</v>
      </c>
      <c r="AJ7" s="547"/>
      <c r="AK7" s="547"/>
      <c r="AL7" s="547"/>
      <c r="AM7" s="547"/>
      <c r="AN7" s="547"/>
      <c r="AO7" s="533" t="s">
        <v>158</v>
      </c>
      <c r="AP7" s="533"/>
      <c r="AQ7" s="533"/>
      <c r="AR7" s="533"/>
      <c r="AS7" s="533"/>
      <c r="AT7" s="533"/>
      <c r="AU7" s="547" t="s">
        <v>159</v>
      </c>
      <c r="AV7" s="547"/>
      <c r="AW7" s="547"/>
      <c r="AX7" s="547"/>
      <c r="AY7" s="547"/>
      <c r="AZ7" s="547"/>
      <c r="BA7" s="533" t="s">
        <v>160</v>
      </c>
      <c r="BB7" s="533"/>
      <c r="BC7" s="533"/>
      <c r="BD7" s="533"/>
      <c r="BE7" s="533"/>
      <c r="BF7" s="533"/>
      <c r="BG7" s="547" t="s">
        <v>161</v>
      </c>
      <c r="BH7" s="547"/>
      <c r="BI7" s="547"/>
      <c r="BJ7" s="547"/>
      <c r="BK7" s="547"/>
      <c r="BL7" s="547"/>
      <c r="BM7" s="533" t="s">
        <v>162</v>
      </c>
      <c r="BN7" s="533"/>
      <c r="BO7" s="533"/>
      <c r="BP7" s="533"/>
      <c r="BQ7" s="533"/>
      <c r="BR7" s="229"/>
      <c r="BS7" s="547" t="s">
        <v>163</v>
      </c>
      <c r="BT7" s="547"/>
      <c r="BU7" s="547"/>
      <c r="BV7" s="547"/>
      <c r="BW7" s="547"/>
      <c r="BX7" s="547"/>
      <c r="BY7" s="533" t="s">
        <v>164</v>
      </c>
      <c r="BZ7" s="533"/>
      <c r="CA7" s="533"/>
      <c r="CB7" s="533"/>
      <c r="CC7" s="533"/>
      <c r="CD7" s="533"/>
      <c r="CE7" s="547" t="s">
        <v>165</v>
      </c>
      <c r="CF7" s="547"/>
      <c r="CG7" s="547"/>
      <c r="CH7" s="547"/>
      <c r="CI7" s="547"/>
      <c r="CJ7" s="547"/>
      <c r="CK7" s="533" t="s">
        <v>166</v>
      </c>
      <c r="CL7" s="533"/>
      <c r="CM7" s="533"/>
      <c r="CN7" s="533"/>
      <c r="CO7" s="533"/>
      <c r="CP7" s="533"/>
      <c r="CQ7" s="547" t="s">
        <v>167</v>
      </c>
      <c r="CR7" s="547"/>
      <c r="CS7" s="547"/>
      <c r="CT7" s="547"/>
      <c r="CU7" s="547"/>
      <c r="CV7" s="192"/>
      <c r="CW7" s="533" t="s">
        <v>168</v>
      </c>
      <c r="CX7" s="533" t="s">
        <v>169</v>
      </c>
      <c r="CY7" s="551"/>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3.5" thickBot="1">
      <c r="A8" s="82"/>
      <c r="B8" s="534"/>
      <c r="C8" s="534"/>
      <c r="D8" s="534"/>
      <c r="E8" s="534"/>
      <c r="F8" s="534"/>
      <c r="G8" s="534"/>
      <c r="H8" s="532"/>
      <c r="I8" s="532"/>
      <c r="J8" s="533"/>
      <c r="K8" s="533"/>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533"/>
      <c r="AC8" s="229" t="s">
        <v>170</v>
      </c>
      <c r="AD8" s="229" t="s">
        <v>171</v>
      </c>
      <c r="AE8" s="229" t="s">
        <v>172</v>
      </c>
      <c r="AF8" s="229" t="s">
        <v>173</v>
      </c>
      <c r="AG8" s="229" t="s">
        <v>297</v>
      </c>
      <c r="AH8" s="229" t="s">
        <v>327</v>
      </c>
      <c r="AI8" s="192" t="s">
        <v>170</v>
      </c>
      <c r="AJ8" s="192" t="s">
        <v>171</v>
      </c>
      <c r="AK8" s="192" t="s">
        <v>172</v>
      </c>
      <c r="AL8" s="192" t="s">
        <v>173</v>
      </c>
      <c r="AM8" s="192" t="s">
        <v>297</v>
      </c>
      <c r="AN8" s="192" t="s">
        <v>327</v>
      </c>
      <c r="AO8" s="229" t="s">
        <v>170</v>
      </c>
      <c r="AP8" s="229" t="s">
        <v>171</v>
      </c>
      <c r="AQ8" s="229" t="s">
        <v>172</v>
      </c>
      <c r="AR8" s="229" t="s">
        <v>173</v>
      </c>
      <c r="AS8" s="229" t="s">
        <v>297</v>
      </c>
      <c r="AT8" s="229" t="s">
        <v>327</v>
      </c>
      <c r="AU8" s="192" t="s">
        <v>170</v>
      </c>
      <c r="AV8" s="192" t="s">
        <v>171</v>
      </c>
      <c r="AW8" s="192" t="s">
        <v>172</v>
      </c>
      <c r="AX8" s="192" t="s">
        <v>173</v>
      </c>
      <c r="AY8" s="192" t="s">
        <v>297</v>
      </c>
      <c r="AZ8" s="192" t="s">
        <v>327</v>
      </c>
      <c r="BA8" s="229" t="s">
        <v>170</v>
      </c>
      <c r="BB8" s="229" t="s">
        <v>171</v>
      </c>
      <c r="BC8" s="229" t="s">
        <v>172</v>
      </c>
      <c r="BD8" s="229" t="s">
        <v>173</v>
      </c>
      <c r="BE8" s="229" t="s">
        <v>297</v>
      </c>
      <c r="BF8" s="229" t="s">
        <v>327</v>
      </c>
      <c r="BG8" s="192" t="s">
        <v>170</v>
      </c>
      <c r="BH8" s="192" t="s">
        <v>171</v>
      </c>
      <c r="BI8" s="192" t="s">
        <v>172</v>
      </c>
      <c r="BJ8" s="192" t="s">
        <v>173</v>
      </c>
      <c r="BK8" s="192" t="s">
        <v>297</v>
      </c>
      <c r="BL8" s="192" t="s">
        <v>327</v>
      </c>
      <c r="BM8" s="229" t="s">
        <v>170</v>
      </c>
      <c r="BN8" s="229" t="s">
        <v>171</v>
      </c>
      <c r="BO8" s="229" t="s">
        <v>172</v>
      </c>
      <c r="BP8" s="229" t="s">
        <v>173</v>
      </c>
      <c r="BQ8" s="229" t="s">
        <v>297</v>
      </c>
      <c r="BR8" s="229" t="s">
        <v>327</v>
      </c>
      <c r="BS8" s="192" t="s">
        <v>170</v>
      </c>
      <c r="BT8" s="250" t="s">
        <v>171</v>
      </c>
      <c r="BU8" s="192" t="s">
        <v>172</v>
      </c>
      <c r="BV8" s="192" t="s">
        <v>173</v>
      </c>
      <c r="BW8" s="192" t="s">
        <v>297</v>
      </c>
      <c r="BX8" s="192" t="s">
        <v>327</v>
      </c>
      <c r="BY8" s="229" t="s">
        <v>170</v>
      </c>
      <c r="BZ8" s="229" t="s">
        <v>171</v>
      </c>
      <c r="CA8" s="229" t="s">
        <v>172</v>
      </c>
      <c r="CB8" s="251" t="s">
        <v>173</v>
      </c>
      <c r="CC8" s="229" t="s">
        <v>297</v>
      </c>
      <c r="CD8" s="229" t="s">
        <v>327</v>
      </c>
      <c r="CE8" s="192" t="s">
        <v>170</v>
      </c>
      <c r="CF8" s="192" t="s">
        <v>171</v>
      </c>
      <c r="CG8" s="192" t="s">
        <v>172</v>
      </c>
      <c r="CH8" s="192" t="s">
        <v>173</v>
      </c>
      <c r="CI8" s="192" t="s">
        <v>297</v>
      </c>
      <c r="CJ8" s="192" t="s">
        <v>327</v>
      </c>
      <c r="CK8" s="229" t="s">
        <v>170</v>
      </c>
      <c r="CL8" s="229" t="s">
        <v>171</v>
      </c>
      <c r="CM8" s="229" t="s">
        <v>172</v>
      </c>
      <c r="CN8" s="229" t="s">
        <v>173</v>
      </c>
      <c r="CO8" s="229" t="s">
        <v>297</v>
      </c>
      <c r="CP8" s="229" t="s">
        <v>327</v>
      </c>
      <c r="CQ8" s="192" t="s">
        <v>170</v>
      </c>
      <c r="CR8" s="192" t="s">
        <v>171</v>
      </c>
      <c r="CS8" s="192" t="s">
        <v>172</v>
      </c>
      <c r="CT8" s="192" t="s">
        <v>173</v>
      </c>
      <c r="CU8" s="229" t="s">
        <v>297</v>
      </c>
      <c r="CV8" s="229" t="s">
        <v>327</v>
      </c>
      <c r="CW8" s="533"/>
      <c r="CX8" s="533"/>
      <c r="CY8" s="552"/>
      <c r="CZ8" s="554"/>
      <c r="DA8" s="559"/>
      <c r="DB8" s="542"/>
      <c r="DC8" s="542"/>
      <c r="DD8" s="542"/>
      <c r="DE8" s="532"/>
      <c r="DF8" s="542"/>
      <c r="DG8" s="542"/>
      <c r="DH8" s="542"/>
      <c r="DI8" s="542"/>
      <c r="DJ8" s="542"/>
      <c r="DK8" s="542"/>
      <c r="DL8" s="544"/>
      <c r="DM8" s="562"/>
    </row>
    <row r="9" spans="1:117" ht="108.75" customHeight="1" thickBot="1">
      <c r="A9" s="82"/>
      <c r="B9" s="412" t="s">
        <v>190</v>
      </c>
      <c r="C9" s="413" t="s">
        <v>195</v>
      </c>
      <c r="D9" s="413" t="s">
        <v>200</v>
      </c>
      <c r="E9" s="413" t="s">
        <v>325</v>
      </c>
      <c r="F9" s="413" t="s">
        <v>207</v>
      </c>
      <c r="G9" s="413" t="s">
        <v>224</v>
      </c>
      <c r="H9" s="407" t="s">
        <v>411</v>
      </c>
      <c r="I9" s="407" t="s">
        <v>629</v>
      </c>
      <c r="J9" s="573" t="s">
        <v>807</v>
      </c>
      <c r="K9" s="573"/>
      <c r="L9" s="252"/>
      <c r="M9" s="252"/>
      <c r="N9" s="252"/>
      <c r="O9" s="252"/>
      <c r="P9" s="252">
        <v>1</v>
      </c>
      <c r="Q9" s="252"/>
      <c r="R9" s="252"/>
      <c r="S9" s="252"/>
      <c r="T9" s="252"/>
      <c r="U9" s="252"/>
      <c r="V9" s="252"/>
      <c r="W9" s="252"/>
      <c r="X9" s="252" t="s">
        <v>447</v>
      </c>
      <c r="Y9" s="253">
        <v>0</v>
      </c>
      <c r="Z9" s="96" t="s">
        <v>448</v>
      </c>
      <c r="AA9" s="96" t="s">
        <v>808</v>
      </c>
      <c r="AB9" s="495">
        <v>5.2631578947368418E-2</v>
      </c>
      <c r="AC9" s="268">
        <f>+L9</f>
        <v>0</v>
      </c>
      <c r="AD9" s="290">
        <f>IFERROR(AC9/SUM($L9:$W9)*100,0)</f>
        <v>0</v>
      </c>
      <c r="AE9" s="290"/>
      <c r="AF9" s="290">
        <f>IFERROR(AE9/SUM($L9:$W9)*100,0)</f>
        <v>0</v>
      </c>
      <c r="AG9" s="268"/>
      <c r="AH9" s="265"/>
      <c r="AI9" s="268">
        <f>+M9</f>
        <v>0</v>
      </c>
      <c r="AJ9" s="290">
        <f>IFERROR(AI9/SUM($L9:$W9)*100,0)</f>
        <v>0</v>
      </c>
      <c r="AK9" s="290"/>
      <c r="AL9" s="290">
        <f>IFERROR(AK9/SUM($L9:$W9)*100,0)</f>
        <v>0</v>
      </c>
      <c r="AM9" s="268"/>
      <c r="AN9" s="265"/>
      <c r="AO9" s="268">
        <f>+N9</f>
        <v>0</v>
      </c>
      <c r="AP9" s="290">
        <f>IFERROR(AO9/SUM($L9:$W9)*100,0)</f>
        <v>0</v>
      </c>
      <c r="AQ9" s="290"/>
      <c r="AR9" s="290">
        <f>IFERROR(AQ9/SUM($L9:$W9)*100,0)</f>
        <v>0</v>
      </c>
      <c r="AS9" s="268"/>
      <c r="AT9" s="265"/>
      <c r="AU9" s="268">
        <f>+O9</f>
        <v>0</v>
      </c>
      <c r="AV9" s="290">
        <f>IFERROR(AU9/SUM($L9:$W9)*100,0)</f>
        <v>0</v>
      </c>
      <c r="AW9" s="290"/>
      <c r="AX9" s="290">
        <f>IFERROR(AW9/SUM($L9:$W9)*100,0)</f>
        <v>0</v>
      </c>
      <c r="AY9" s="268"/>
      <c r="AZ9" s="265"/>
      <c r="BA9" s="291">
        <f t="shared" ref="BA9" si="0">+P9</f>
        <v>1</v>
      </c>
      <c r="BB9" s="290">
        <f>IFERROR(BA9/SUM($L9:$W9)*100,0)</f>
        <v>100</v>
      </c>
      <c r="BC9" s="290"/>
      <c r="BD9" s="290">
        <f>IFERROR(BC9/SUM($L9:$W9)*100,0)</f>
        <v>0</v>
      </c>
      <c r="BE9" s="291"/>
      <c r="BF9" s="265"/>
      <c r="BG9" s="291">
        <f>+Q9</f>
        <v>0</v>
      </c>
      <c r="BH9" s="290">
        <f>IFERROR(BG9/SUM($L9:$W9)*100,0)</f>
        <v>0</v>
      </c>
      <c r="BI9" s="290"/>
      <c r="BJ9" s="290">
        <f>IFERROR(BI9/SUM($L9:$W9)*100,0)</f>
        <v>0</v>
      </c>
      <c r="BK9" s="292"/>
      <c r="BL9" s="265"/>
      <c r="BM9" s="291">
        <f>+R9</f>
        <v>0</v>
      </c>
      <c r="BN9" s="290">
        <f>IFERROR(BM9/SUM($L9:$W9)*100,0)</f>
        <v>0</v>
      </c>
      <c r="BO9" s="290"/>
      <c r="BP9" s="290">
        <f>IFERROR(BO9/SUM($L9:$W9)*100,0)</f>
        <v>0</v>
      </c>
      <c r="BQ9" s="265"/>
      <c r="BR9" s="265"/>
      <c r="BS9" s="265">
        <f>+S9</f>
        <v>0</v>
      </c>
      <c r="BT9" s="290">
        <f>IFERROR(BS9/SUM($L9:$W9)*100,0)</f>
        <v>0</v>
      </c>
      <c r="BU9" s="290"/>
      <c r="BV9" s="290">
        <f>IFERROR(BU9/SUM($L9:$W9)*100,0)</f>
        <v>0</v>
      </c>
      <c r="BW9" s="265"/>
      <c r="BX9" s="265"/>
      <c r="BY9" s="265">
        <f>+T9</f>
        <v>0</v>
      </c>
      <c r="BZ9" s="290">
        <f>IFERROR(BY9/SUM($L9:$W9)*100,0)</f>
        <v>0</v>
      </c>
      <c r="CA9" s="290"/>
      <c r="CB9" s="290">
        <f>IFERROR(CA9/SUM($L9:$W9)*100,0)</f>
        <v>0</v>
      </c>
      <c r="CC9" s="265"/>
      <c r="CD9" s="265"/>
      <c r="CE9" s="265">
        <f>+U9</f>
        <v>0</v>
      </c>
      <c r="CF9" s="290">
        <f>IFERROR(CE9/SUM($L9:$W9)*100,0)</f>
        <v>0</v>
      </c>
      <c r="CG9" s="290"/>
      <c r="CH9" s="290">
        <f>IFERROR(CG9/SUM($L9:$W9)*100,0)</f>
        <v>0</v>
      </c>
      <c r="CI9" s="265"/>
      <c r="CJ9" s="265"/>
      <c r="CK9" s="265">
        <f>+V9</f>
        <v>0</v>
      </c>
      <c r="CL9" s="290">
        <f>IFERROR(CK9/SUM($L9:$W9)*100,0)</f>
        <v>0</v>
      </c>
      <c r="CM9" s="290"/>
      <c r="CN9" s="290">
        <f>IFERROR(CM9/SUM($L9:$W9)*100,0)</f>
        <v>0</v>
      </c>
      <c r="CO9" s="265"/>
      <c r="CP9" s="265"/>
      <c r="CQ9" s="265">
        <f>+W9</f>
        <v>0</v>
      </c>
      <c r="CR9" s="290">
        <f>IFERROR(CQ9/SUM($L9:$W9)*100,0)</f>
        <v>0</v>
      </c>
      <c r="CS9" s="290"/>
      <c r="CT9" s="290">
        <f>IFERROR(CS9/SUM($L9:$W9)*100,0)</f>
        <v>0</v>
      </c>
      <c r="CU9" s="265"/>
      <c r="CV9" s="265"/>
      <c r="CW9" s="265">
        <f t="shared" ref="CW9" si="1">SUM(CS9,CM9,CG9,CA9,BU9,BO9,BI9,BC9,AW9,AQ9,AK9,AE9)</f>
        <v>0</v>
      </c>
      <c r="CX9" s="34">
        <f t="shared" ref="CW9:CX14" si="2">SUM(CT9,CN9,CH9,CB9,BV9,BP9,BJ9,BD9,AX9,AR9,AL9,AF9)</f>
        <v>0</v>
      </c>
      <c r="CY9" s="230"/>
      <c r="CZ9" s="106"/>
      <c r="DA9" s="99"/>
      <c r="DB9" s="129"/>
      <c r="DC9" s="130"/>
      <c r="DD9" s="130"/>
      <c r="DE9"/>
      <c r="DF9" s="84"/>
      <c r="DG9" s="84"/>
      <c r="DH9" s="84"/>
      <c r="DI9" s="84"/>
      <c r="DJ9" s="84"/>
      <c r="DK9" s="84"/>
      <c r="DL9" s="85"/>
      <c r="DM9" s="91"/>
    </row>
    <row r="10" spans="1:117" ht="108.75" customHeight="1" thickBot="1">
      <c r="A10" s="82"/>
      <c r="B10" s="412" t="s">
        <v>190</v>
      </c>
      <c r="C10" s="413" t="s">
        <v>195</v>
      </c>
      <c r="D10" s="413" t="s">
        <v>200</v>
      </c>
      <c r="E10" s="413" t="s">
        <v>430</v>
      </c>
      <c r="F10" s="413" t="s">
        <v>431</v>
      </c>
      <c r="G10" s="413" t="s">
        <v>224</v>
      </c>
      <c r="H10" s="407" t="s">
        <v>411</v>
      </c>
      <c r="I10" s="407" t="s">
        <v>790</v>
      </c>
      <c r="J10" s="573" t="s">
        <v>809</v>
      </c>
      <c r="K10" s="573"/>
      <c r="L10" s="252"/>
      <c r="M10" s="252"/>
      <c r="N10" s="252"/>
      <c r="O10" s="252"/>
      <c r="P10" s="252"/>
      <c r="Q10" s="252"/>
      <c r="R10" s="252">
        <v>1</v>
      </c>
      <c r="S10" s="252"/>
      <c r="T10" s="252"/>
      <c r="U10" s="252"/>
      <c r="V10" s="252"/>
      <c r="W10" s="252"/>
      <c r="X10" s="252" t="s">
        <v>447</v>
      </c>
      <c r="Y10" s="253">
        <v>0</v>
      </c>
      <c r="Z10" s="96" t="s">
        <v>810</v>
      </c>
      <c r="AA10" s="96" t="s">
        <v>811</v>
      </c>
      <c r="AB10" s="495">
        <v>5.2631578947368418E-2</v>
      </c>
      <c r="AC10" s="268">
        <f t="shared" ref="AC10:AC14" si="3">+L10</f>
        <v>0</v>
      </c>
      <c r="AD10" s="290">
        <f t="shared" ref="AD10:AD18" si="4">IFERROR(AC10/SUM($L10:$W10)*100,0)</f>
        <v>0</v>
      </c>
      <c r="AE10" s="290"/>
      <c r="AF10" s="290">
        <f t="shared" ref="AF10:AF18" si="5">IFERROR(AE10/SUM($L10:$W10)*100,0)</f>
        <v>0</v>
      </c>
      <c r="AG10" s="268"/>
      <c r="AH10" s="265"/>
      <c r="AI10" s="268">
        <f t="shared" ref="AI10:AI14" si="6">+M10</f>
        <v>0</v>
      </c>
      <c r="AJ10" s="290">
        <f t="shared" ref="AJ10:AJ18" si="7">IFERROR(AI10/SUM($L10:$W10)*100,0)</f>
        <v>0</v>
      </c>
      <c r="AK10" s="290"/>
      <c r="AL10" s="290">
        <f t="shared" ref="AL10:AL18" si="8">IFERROR(AK10/SUM($L10:$W10)*100,0)</f>
        <v>0</v>
      </c>
      <c r="AM10" s="268"/>
      <c r="AN10" s="265"/>
      <c r="AO10" s="268">
        <f t="shared" ref="AO10:AO14" si="9">+N10</f>
        <v>0</v>
      </c>
      <c r="AP10" s="290">
        <f t="shared" ref="AP10:AP18" si="10">IFERROR(AO10/SUM($L10:$W10)*100,0)</f>
        <v>0</v>
      </c>
      <c r="AQ10" s="290"/>
      <c r="AR10" s="290">
        <f t="shared" ref="AR10:AR18" si="11">IFERROR(AQ10/SUM($L10:$W10)*100,0)</f>
        <v>0</v>
      </c>
      <c r="AS10" s="268"/>
      <c r="AT10" s="265"/>
      <c r="AU10" s="268">
        <f t="shared" ref="AU10:AU14" si="12">+O10</f>
        <v>0</v>
      </c>
      <c r="AV10" s="290">
        <f t="shared" ref="AV10:AV18" si="13">IFERROR(AU10/SUM($L10:$W10)*100,0)</f>
        <v>0</v>
      </c>
      <c r="AW10" s="290"/>
      <c r="AX10" s="290">
        <f t="shared" ref="AX10:AX18" si="14">IFERROR(AW10/SUM($L10:$W10)*100,0)</f>
        <v>0</v>
      </c>
      <c r="AY10" s="268"/>
      <c r="AZ10" s="265"/>
      <c r="BA10" s="291">
        <f t="shared" ref="BA10:BA14" si="15">+P10</f>
        <v>0</v>
      </c>
      <c r="BB10" s="290">
        <f t="shared" ref="BB10:BB18" si="16">IFERROR(BA10/SUM($L10:$W10)*100,0)</f>
        <v>0</v>
      </c>
      <c r="BC10" s="290"/>
      <c r="BD10" s="290">
        <f t="shared" ref="BD10:BD18" si="17">IFERROR(BC10/SUM($L10:$W10)*100,0)</f>
        <v>0</v>
      </c>
      <c r="BE10" s="291"/>
      <c r="BF10" s="265"/>
      <c r="BG10" s="291">
        <f t="shared" ref="BG10:BG14" si="18">+Q10</f>
        <v>0</v>
      </c>
      <c r="BH10" s="290">
        <f t="shared" ref="BH10:BH18" si="19">IFERROR(BG10/SUM($L10:$W10)*100,0)</f>
        <v>0</v>
      </c>
      <c r="BI10" s="290"/>
      <c r="BJ10" s="290">
        <f t="shared" ref="BJ10:BJ18" si="20">IFERROR(BI10/SUM($L10:$W10)*100,0)</f>
        <v>0</v>
      </c>
      <c r="BK10" s="292"/>
      <c r="BL10" s="265"/>
      <c r="BM10" s="291">
        <f t="shared" ref="BM10:BM14" si="21">+R10</f>
        <v>1</v>
      </c>
      <c r="BN10" s="290">
        <f t="shared" ref="BN10:BN18" si="22">IFERROR(BM10/SUM($L10:$W10)*100,0)</f>
        <v>100</v>
      </c>
      <c r="BO10" s="290"/>
      <c r="BP10" s="290">
        <f t="shared" ref="BP10:BP18" si="23">IFERROR(BO10/SUM($L10:$W10)*100,0)</f>
        <v>0</v>
      </c>
      <c r="BQ10" s="265"/>
      <c r="BR10" s="265"/>
      <c r="BS10" s="265">
        <f t="shared" ref="BS10:BS14" si="24">+S10</f>
        <v>0</v>
      </c>
      <c r="BT10" s="290">
        <f t="shared" ref="BT10:BT18" si="25">IFERROR(BS10/SUM($L10:$W10)*100,0)</f>
        <v>0</v>
      </c>
      <c r="BU10" s="290"/>
      <c r="BV10" s="290">
        <f t="shared" ref="BV10:BV18" si="26">IFERROR(BU10/SUM($L10:$W10)*100,0)</f>
        <v>0</v>
      </c>
      <c r="BW10" s="265"/>
      <c r="BX10" s="265"/>
      <c r="BY10" s="265">
        <f t="shared" ref="BY10:BY14" si="27">+T10</f>
        <v>0</v>
      </c>
      <c r="BZ10" s="290">
        <f t="shared" ref="BZ10:BZ18" si="28">IFERROR(BY10/SUM($L10:$W10)*100,0)</f>
        <v>0</v>
      </c>
      <c r="CA10" s="290"/>
      <c r="CB10" s="290">
        <f t="shared" ref="CB10:CB18" si="29">IFERROR(CA10/SUM($L10:$W10)*100,0)</f>
        <v>0</v>
      </c>
      <c r="CC10" s="265"/>
      <c r="CD10" s="265"/>
      <c r="CE10" s="265">
        <f t="shared" ref="CE10:CE14" si="30">+U10</f>
        <v>0</v>
      </c>
      <c r="CF10" s="290">
        <f t="shared" ref="CF10:CF18" si="31">IFERROR(CE10/SUM($L10:$W10)*100,0)</f>
        <v>0</v>
      </c>
      <c r="CG10" s="290"/>
      <c r="CH10" s="290">
        <f t="shared" ref="CH10:CH18" si="32">IFERROR(CG10/SUM($L10:$W10)*100,0)</f>
        <v>0</v>
      </c>
      <c r="CI10" s="265"/>
      <c r="CJ10" s="265"/>
      <c r="CK10" s="265">
        <f t="shared" ref="CK10:CK14" si="33">+V10</f>
        <v>0</v>
      </c>
      <c r="CL10" s="290">
        <f t="shared" ref="CL10:CL18" si="34">IFERROR(CK10/SUM($L10:$W10)*100,0)</f>
        <v>0</v>
      </c>
      <c r="CM10" s="290"/>
      <c r="CN10" s="290">
        <f t="shared" ref="CN10:CN18" si="35">IFERROR(CM10/SUM($L10:$W10)*100,0)</f>
        <v>0</v>
      </c>
      <c r="CO10" s="265"/>
      <c r="CP10" s="265"/>
      <c r="CQ10" s="265">
        <f t="shared" ref="CQ10:CQ14" si="36">+W10</f>
        <v>0</v>
      </c>
      <c r="CR10" s="290">
        <f t="shared" ref="CR10:CR18" si="37">IFERROR(CQ10/SUM($L10:$W10)*100,0)</f>
        <v>0</v>
      </c>
      <c r="CS10" s="290"/>
      <c r="CT10" s="290">
        <f t="shared" ref="CT10:CT18" si="38">IFERROR(CS10/SUM($L10:$W10)*100,0)</f>
        <v>0</v>
      </c>
      <c r="CU10" s="265"/>
      <c r="CV10" s="265"/>
      <c r="CW10" s="95">
        <f t="shared" si="2"/>
        <v>0</v>
      </c>
      <c r="CX10" s="34">
        <f t="shared" si="2"/>
        <v>0</v>
      </c>
      <c r="CY10" s="231"/>
      <c r="CZ10" s="112"/>
      <c r="DA10" s="99"/>
      <c r="DB10" s="129"/>
      <c r="DC10" s="130"/>
      <c r="DD10" s="130"/>
      <c r="DE10" s="130"/>
      <c r="DF10" s="97"/>
      <c r="DG10" s="97"/>
      <c r="DH10" s="97"/>
      <c r="DI10" s="97"/>
      <c r="DJ10" s="97"/>
      <c r="DK10" s="97"/>
      <c r="DL10" s="101"/>
      <c r="DM10" s="98"/>
    </row>
    <row r="11" spans="1:117" ht="108.75" customHeight="1" thickBot="1">
      <c r="A11" s="82"/>
      <c r="B11" s="412" t="s">
        <v>190</v>
      </c>
      <c r="C11" s="413" t="s">
        <v>195</v>
      </c>
      <c r="D11" s="413" t="s">
        <v>200</v>
      </c>
      <c r="E11" s="413" t="s">
        <v>812</v>
      </c>
      <c r="F11" s="413" t="s">
        <v>813</v>
      </c>
      <c r="G11" s="413" t="s">
        <v>224</v>
      </c>
      <c r="H11" s="407" t="s">
        <v>411</v>
      </c>
      <c r="I11" s="407" t="s">
        <v>793</v>
      </c>
      <c r="J11" s="573" t="s">
        <v>814</v>
      </c>
      <c r="K11" s="573"/>
      <c r="L11" s="252"/>
      <c r="M11" s="252"/>
      <c r="N11" s="252"/>
      <c r="O11" s="252"/>
      <c r="P11" s="252"/>
      <c r="Q11" s="252">
        <v>1</v>
      </c>
      <c r="R11" s="252"/>
      <c r="S11" s="252"/>
      <c r="T11" s="252"/>
      <c r="U11" s="252"/>
      <c r="V11" s="252"/>
      <c r="W11" s="252"/>
      <c r="X11" s="252" t="s">
        <v>447</v>
      </c>
      <c r="Y11" s="253">
        <v>0</v>
      </c>
      <c r="Z11" s="96" t="s">
        <v>815</v>
      </c>
      <c r="AA11" s="96" t="s">
        <v>816</v>
      </c>
      <c r="AB11" s="495">
        <v>5.2631578947368418E-2</v>
      </c>
      <c r="AC11" s="268">
        <f t="shared" si="3"/>
        <v>0</v>
      </c>
      <c r="AD11" s="290">
        <f t="shared" si="4"/>
        <v>0</v>
      </c>
      <c r="AE11" s="290"/>
      <c r="AF11" s="290">
        <f t="shared" si="5"/>
        <v>0</v>
      </c>
      <c r="AG11" s="268"/>
      <c r="AH11" s="265"/>
      <c r="AI11" s="268">
        <f t="shared" si="6"/>
        <v>0</v>
      </c>
      <c r="AJ11" s="290">
        <f t="shared" si="7"/>
        <v>0</v>
      </c>
      <c r="AK11" s="290"/>
      <c r="AL11" s="290">
        <f t="shared" si="8"/>
        <v>0</v>
      </c>
      <c r="AM11" s="268"/>
      <c r="AN11" s="265"/>
      <c r="AO11" s="268">
        <f t="shared" si="9"/>
        <v>0</v>
      </c>
      <c r="AP11" s="290">
        <f t="shared" si="10"/>
        <v>0</v>
      </c>
      <c r="AQ11" s="290"/>
      <c r="AR11" s="290">
        <f t="shared" si="11"/>
        <v>0</v>
      </c>
      <c r="AS11" s="268"/>
      <c r="AT11" s="265"/>
      <c r="AU11" s="268">
        <f t="shared" si="12"/>
        <v>0</v>
      </c>
      <c r="AV11" s="290">
        <f t="shared" si="13"/>
        <v>0</v>
      </c>
      <c r="AW11" s="290"/>
      <c r="AX11" s="290">
        <f t="shared" si="14"/>
        <v>0</v>
      </c>
      <c r="AY11" s="268"/>
      <c r="AZ11" s="265"/>
      <c r="BA11" s="291">
        <f t="shared" si="15"/>
        <v>0</v>
      </c>
      <c r="BB11" s="290">
        <f t="shared" si="16"/>
        <v>0</v>
      </c>
      <c r="BC11" s="290"/>
      <c r="BD11" s="290">
        <f t="shared" si="17"/>
        <v>0</v>
      </c>
      <c r="BE11" s="291"/>
      <c r="BF11" s="265"/>
      <c r="BG11" s="291">
        <f t="shared" si="18"/>
        <v>1</v>
      </c>
      <c r="BH11" s="290">
        <f t="shared" si="19"/>
        <v>100</v>
      </c>
      <c r="BI11" s="290"/>
      <c r="BJ11" s="290">
        <f t="shared" si="20"/>
        <v>0</v>
      </c>
      <c r="BK11" s="292"/>
      <c r="BL11" s="265"/>
      <c r="BM11" s="291">
        <f t="shared" si="21"/>
        <v>0</v>
      </c>
      <c r="BN11" s="290">
        <f t="shared" si="22"/>
        <v>0</v>
      </c>
      <c r="BO11" s="290"/>
      <c r="BP11" s="290">
        <f t="shared" si="23"/>
        <v>0</v>
      </c>
      <c r="BQ11" s="265"/>
      <c r="BR11" s="265"/>
      <c r="BS11" s="265">
        <f t="shared" si="24"/>
        <v>0</v>
      </c>
      <c r="BT11" s="290">
        <f t="shared" si="25"/>
        <v>0</v>
      </c>
      <c r="BU11" s="290"/>
      <c r="BV11" s="290">
        <f t="shared" si="26"/>
        <v>0</v>
      </c>
      <c r="BW11" s="265"/>
      <c r="BX11" s="265"/>
      <c r="BY11" s="265">
        <f t="shared" si="27"/>
        <v>0</v>
      </c>
      <c r="BZ11" s="290">
        <f t="shared" si="28"/>
        <v>0</v>
      </c>
      <c r="CA11" s="290"/>
      <c r="CB11" s="290">
        <f t="shared" si="29"/>
        <v>0</v>
      </c>
      <c r="CC11" s="265"/>
      <c r="CD11" s="265"/>
      <c r="CE11" s="265">
        <f t="shared" si="30"/>
        <v>0</v>
      </c>
      <c r="CF11" s="290">
        <f t="shared" si="31"/>
        <v>0</v>
      </c>
      <c r="CG11" s="290"/>
      <c r="CH11" s="290">
        <f t="shared" si="32"/>
        <v>0</v>
      </c>
      <c r="CI11" s="265"/>
      <c r="CJ11" s="265"/>
      <c r="CK11" s="265">
        <f t="shared" si="33"/>
        <v>0</v>
      </c>
      <c r="CL11" s="290">
        <f t="shared" si="34"/>
        <v>0</v>
      </c>
      <c r="CM11" s="290"/>
      <c r="CN11" s="290">
        <f t="shared" si="35"/>
        <v>0</v>
      </c>
      <c r="CO11" s="265"/>
      <c r="CP11" s="265"/>
      <c r="CQ11" s="265">
        <f t="shared" si="36"/>
        <v>0</v>
      </c>
      <c r="CR11" s="290">
        <f t="shared" si="37"/>
        <v>0</v>
      </c>
      <c r="CS11" s="290"/>
      <c r="CT11" s="290">
        <f t="shared" si="38"/>
        <v>0</v>
      </c>
      <c r="CU11" s="265"/>
      <c r="CV11" s="265"/>
      <c r="CW11" s="95">
        <f t="shared" si="2"/>
        <v>0</v>
      </c>
      <c r="CX11" s="34">
        <f t="shared" si="2"/>
        <v>0</v>
      </c>
      <c r="CY11" s="231"/>
      <c r="CZ11" s="112"/>
      <c r="DA11" s="99"/>
      <c r="DB11" s="129"/>
      <c r="DC11" s="130"/>
      <c r="DD11" s="130"/>
      <c r="DE11" s="130"/>
      <c r="DF11" s="97"/>
      <c r="DG11" s="97"/>
      <c r="DH11" s="97"/>
      <c r="DI11" s="97"/>
      <c r="DJ11" s="97"/>
      <c r="DK11" s="97"/>
      <c r="DL11" s="101"/>
      <c r="DM11" s="98"/>
    </row>
    <row r="12" spans="1:117" ht="167.25" customHeight="1" thickBot="1">
      <c r="A12" s="82"/>
      <c r="B12" s="412" t="s">
        <v>190</v>
      </c>
      <c r="C12" s="413" t="s">
        <v>195</v>
      </c>
      <c r="D12" s="413" t="s">
        <v>200</v>
      </c>
      <c r="E12" s="413" t="s">
        <v>817</v>
      </c>
      <c r="F12" s="413" t="s">
        <v>818</v>
      </c>
      <c r="G12" s="413" t="s">
        <v>224</v>
      </c>
      <c r="H12" s="407" t="s">
        <v>411</v>
      </c>
      <c r="I12" s="407" t="s">
        <v>796</v>
      </c>
      <c r="J12" s="573" t="s">
        <v>819</v>
      </c>
      <c r="K12" s="573"/>
      <c r="L12" s="252"/>
      <c r="M12" s="252"/>
      <c r="N12" s="252"/>
      <c r="O12" s="252"/>
      <c r="P12" s="252"/>
      <c r="Q12" s="252">
        <v>1</v>
      </c>
      <c r="R12" s="252"/>
      <c r="S12" s="252"/>
      <c r="T12" s="252"/>
      <c r="U12" s="252"/>
      <c r="V12" s="252"/>
      <c r="W12" s="252"/>
      <c r="X12" s="252" t="s">
        <v>447</v>
      </c>
      <c r="Y12" s="253">
        <v>0</v>
      </c>
      <c r="Z12" s="96" t="s">
        <v>820</v>
      </c>
      <c r="AA12" s="96" t="s">
        <v>821</v>
      </c>
      <c r="AB12" s="495">
        <v>5.2631578947368418E-2</v>
      </c>
      <c r="AC12" s="268">
        <f t="shared" si="3"/>
        <v>0</v>
      </c>
      <c r="AD12" s="290">
        <f t="shared" si="4"/>
        <v>0</v>
      </c>
      <c r="AE12" s="290"/>
      <c r="AF12" s="290">
        <f t="shared" si="5"/>
        <v>0</v>
      </c>
      <c r="AG12" s="268"/>
      <c r="AH12" s="265"/>
      <c r="AI12" s="268">
        <f t="shared" si="6"/>
        <v>0</v>
      </c>
      <c r="AJ12" s="290">
        <f t="shared" si="7"/>
        <v>0</v>
      </c>
      <c r="AK12" s="290"/>
      <c r="AL12" s="290">
        <f t="shared" si="8"/>
        <v>0</v>
      </c>
      <c r="AM12" s="268"/>
      <c r="AN12" s="265"/>
      <c r="AO12" s="268">
        <f t="shared" si="9"/>
        <v>0</v>
      </c>
      <c r="AP12" s="290">
        <f t="shared" si="10"/>
        <v>0</v>
      </c>
      <c r="AQ12" s="290"/>
      <c r="AR12" s="290">
        <f t="shared" si="11"/>
        <v>0</v>
      </c>
      <c r="AS12" s="268"/>
      <c r="AT12" s="265"/>
      <c r="AU12" s="268">
        <f t="shared" si="12"/>
        <v>0</v>
      </c>
      <c r="AV12" s="290">
        <f t="shared" si="13"/>
        <v>0</v>
      </c>
      <c r="AW12" s="290"/>
      <c r="AX12" s="290">
        <f t="shared" si="14"/>
        <v>0</v>
      </c>
      <c r="AY12" s="268"/>
      <c r="AZ12" s="265"/>
      <c r="BA12" s="291">
        <f t="shared" si="15"/>
        <v>0</v>
      </c>
      <c r="BB12" s="290">
        <f t="shared" si="16"/>
        <v>0</v>
      </c>
      <c r="BC12" s="290"/>
      <c r="BD12" s="290">
        <f t="shared" si="17"/>
        <v>0</v>
      </c>
      <c r="BE12" s="291"/>
      <c r="BF12" s="265"/>
      <c r="BG12" s="291">
        <f t="shared" si="18"/>
        <v>1</v>
      </c>
      <c r="BH12" s="290">
        <f t="shared" si="19"/>
        <v>100</v>
      </c>
      <c r="BI12" s="290"/>
      <c r="BJ12" s="290">
        <f t="shared" si="20"/>
        <v>0</v>
      </c>
      <c r="BK12" s="292"/>
      <c r="BL12" s="265"/>
      <c r="BM12" s="291">
        <f t="shared" si="21"/>
        <v>0</v>
      </c>
      <c r="BN12" s="290">
        <f t="shared" si="22"/>
        <v>0</v>
      </c>
      <c r="BO12" s="290"/>
      <c r="BP12" s="290">
        <f t="shared" si="23"/>
        <v>0</v>
      </c>
      <c r="BQ12" s="265"/>
      <c r="BR12" s="265"/>
      <c r="BS12" s="265">
        <f t="shared" si="24"/>
        <v>0</v>
      </c>
      <c r="BT12" s="290">
        <f t="shared" si="25"/>
        <v>0</v>
      </c>
      <c r="BU12" s="290"/>
      <c r="BV12" s="290">
        <f t="shared" si="26"/>
        <v>0</v>
      </c>
      <c r="BW12" s="265"/>
      <c r="BX12" s="265"/>
      <c r="BY12" s="265">
        <f t="shared" si="27"/>
        <v>0</v>
      </c>
      <c r="BZ12" s="290">
        <f t="shared" si="28"/>
        <v>0</v>
      </c>
      <c r="CA12" s="290"/>
      <c r="CB12" s="290">
        <f t="shared" si="29"/>
        <v>0</v>
      </c>
      <c r="CC12" s="265"/>
      <c r="CD12" s="265"/>
      <c r="CE12" s="265">
        <f t="shared" si="30"/>
        <v>0</v>
      </c>
      <c r="CF12" s="290">
        <f t="shared" si="31"/>
        <v>0</v>
      </c>
      <c r="CG12" s="290"/>
      <c r="CH12" s="290">
        <f t="shared" si="32"/>
        <v>0</v>
      </c>
      <c r="CI12" s="265"/>
      <c r="CJ12" s="265"/>
      <c r="CK12" s="265">
        <f t="shared" si="33"/>
        <v>0</v>
      </c>
      <c r="CL12" s="290">
        <f t="shared" si="34"/>
        <v>0</v>
      </c>
      <c r="CM12" s="290"/>
      <c r="CN12" s="290">
        <f t="shared" si="35"/>
        <v>0</v>
      </c>
      <c r="CO12" s="265"/>
      <c r="CP12" s="265"/>
      <c r="CQ12" s="265">
        <f t="shared" si="36"/>
        <v>0</v>
      </c>
      <c r="CR12" s="290">
        <f t="shared" si="37"/>
        <v>0</v>
      </c>
      <c r="CS12" s="290"/>
      <c r="CT12" s="290">
        <f t="shared" si="38"/>
        <v>0</v>
      </c>
      <c r="CU12" s="265"/>
      <c r="CV12" s="265"/>
      <c r="CW12" s="95">
        <f t="shared" si="2"/>
        <v>0</v>
      </c>
      <c r="CX12" s="34">
        <f t="shared" si="2"/>
        <v>0</v>
      </c>
      <c r="CY12" s="231"/>
      <c r="CZ12" s="112"/>
      <c r="DA12" s="99"/>
      <c r="DB12" s="129"/>
      <c r="DC12" s="130"/>
      <c r="DD12" s="130"/>
      <c r="DE12" s="130"/>
      <c r="DF12" s="97"/>
      <c r="DG12" s="97"/>
      <c r="DH12" s="97"/>
      <c r="DI12" s="97"/>
      <c r="DJ12" s="97"/>
      <c r="DK12" s="97"/>
      <c r="DL12" s="101"/>
      <c r="DM12" s="98"/>
    </row>
    <row r="13" spans="1:117" ht="288.75" customHeight="1" thickBot="1">
      <c r="A13" s="82"/>
      <c r="B13" s="412" t="s">
        <v>190</v>
      </c>
      <c r="C13" s="413" t="s">
        <v>195</v>
      </c>
      <c r="D13" s="413" t="s">
        <v>200</v>
      </c>
      <c r="E13" s="413" t="s">
        <v>801</v>
      </c>
      <c r="F13" s="413" t="s">
        <v>802</v>
      </c>
      <c r="G13" s="413" t="s">
        <v>224</v>
      </c>
      <c r="H13" s="407" t="s">
        <v>411</v>
      </c>
      <c r="I13" s="407" t="s">
        <v>803</v>
      </c>
      <c r="J13" s="573" t="s">
        <v>822</v>
      </c>
      <c r="K13" s="573"/>
      <c r="L13" s="252"/>
      <c r="M13" s="252"/>
      <c r="N13" s="252"/>
      <c r="O13" s="252">
        <v>1</v>
      </c>
      <c r="P13" s="252"/>
      <c r="Q13" s="252"/>
      <c r="R13" s="252"/>
      <c r="S13" s="252"/>
      <c r="T13" s="252"/>
      <c r="U13" s="252"/>
      <c r="V13" s="252"/>
      <c r="W13" s="252"/>
      <c r="X13" s="252" t="s">
        <v>447</v>
      </c>
      <c r="Y13" s="253">
        <v>0</v>
      </c>
      <c r="Z13" s="96" t="s">
        <v>448</v>
      </c>
      <c r="AA13" s="96" t="s">
        <v>823</v>
      </c>
      <c r="AB13" s="495">
        <v>5.2631578947368418E-2</v>
      </c>
      <c r="AC13" s="268">
        <f t="shared" si="3"/>
        <v>0</v>
      </c>
      <c r="AD13" s="290">
        <f t="shared" si="4"/>
        <v>0</v>
      </c>
      <c r="AE13" s="290"/>
      <c r="AF13" s="290">
        <f t="shared" si="5"/>
        <v>0</v>
      </c>
      <c r="AG13" s="268"/>
      <c r="AH13" s="265"/>
      <c r="AI13" s="268">
        <f t="shared" si="6"/>
        <v>0</v>
      </c>
      <c r="AJ13" s="290">
        <f t="shared" si="7"/>
        <v>0</v>
      </c>
      <c r="AK13" s="290"/>
      <c r="AL13" s="290">
        <f t="shared" si="8"/>
        <v>0</v>
      </c>
      <c r="AM13" s="268"/>
      <c r="AN13" s="265"/>
      <c r="AO13" s="268">
        <f t="shared" si="9"/>
        <v>0</v>
      </c>
      <c r="AP13" s="290">
        <f t="shared" si="10"/>
        <v>0</v>
      </c>
      <c r="AQ13" s="290"/>
      <c r="AR13" s="290">
        <f t="shared" si="11"/>
        <v>0</v>
      </c>
      <c r="AS13" s="268"/>
      <c r="AT13" s="265"/>
      <c r="AU13" s="268">
        <f t="shared" si="12"/>
        <v>1</v>
      </c>
      <c r="AV13" s="290">
        <f t="shared" si="13"/>
        <v>100</v>
      </c>
      <c r="AW13" s="290"/>
      <c r="AX13" s="290">
        <f t="shared" si="14"/>
        <v>0</v>
      </c>
      <c r="AY13" s="268"/>
      <c r="AZ13" s="265"/>
      <c r="BA13" s="291">
        <f t="shared" si="15"/>
        <v>0</v>
      </c>
      <c r="BB13" s="290">
        <f t="shared" si="16"/>
        <v>0</v>
      </c>
      <c r="BC13" s="290"/>
      <c r="BD13" s="290">
        <f t="shared" si="17"/>
        <v>0</v>
      </c>
      <c r="BE13" s="291"/>
      <c r="BF13" s="265"/>
      <c r="BG13" s="291">
        <f t="shared" si="18"/>
        <v>0</v>
      </c>
      <c r="BH13" s="290">
        <f t="shared" si="19"/>
        <v>0</v>
      </c>
      <c r="BI13" s="290"/>
      <c r="BJ13" s="290">
        <f t="shared" si="20"/>
        <v>0</v>
      </c>
      <c r="BK13" s="292"/>
      <c r="BL13" s="265"/>
      <c r="BM13" s="291">
        <f t="shared" si="21"/>
        <v>0</v>
      </c>
      <c r="BN13" s="290">
        <f t="shared" si="22"/>
        <v>0</v>
      </c>
      <c r="BO13" s="290"/>
      <c r="BP13" s="290">
        <f t="shared" si="23"/>
        <v>0</v>
      </c>
      <c r="BQ13" s="265"/>
      <c r="BR13" s="265"/>
      <c r="BS13" s="265">
        <f t="shared" si="24"/>
        <v>0</v>
      </c>
      <c r="BT13" s="290">
        <f t="shared" si="25"/>
        <v>0</v>
      </c>
      <c r="BU13" s="290"/>
      <c r="BV13" s="290">
        <f t="shared" si="26"/>
        <v>0</v>
      </c>
      <c r="BW13" s="265"/>
      <c r="BX13" s="265"/>
      <c r="BY13" s="265">
        <f t="shared" si="27"/>
        <v>0</v>
      </c>
      <c r="BZ13" s="290">
        <f t="shared" si="28"/>
        <v>0</v>
      </c>
      <c r="CA13" s="290"/>
      <c r="CB13" s="290">
        <f t="shared" si="29"/>
        <v>0</v>
      </c>
      <c r="CC13" s="265"/>
      <c r="CD13" s="265"/>
      <c r="CE13" s="265">
        <f t="shared" si="30"/>
        <v>0</v>
      </c>
      <c r="CF13" s="290">
        <f t="shared" si="31"/>
        <v>0</v>
      </c>
      <c r="CG13" s="290"/>
      <c r="CH13" s="290">
        <f t="shared" si="32"/>
        <v>0</v>
      </c>
      <c r="CI13" s="265"/>
      <c r="CJ13" s="265"/>
      <c r="CK13" s="265">
        <f t="shared" si="33"/>
        <v>0</v>
      </c>
      <c r="CL13" s="290">
        <f t="shared" si="34"/>
        <v>0</v>
      </c>
      <c r="CM13" s="290"/>
      <c r="CN13" s="290">
        <f t="shared" si="35"/>
        <v>0</v>
      </c>
      <c r="CO13" s="265"/>
      <c r="CP13" s="265"/>
      <c r="CQ13" s="265">
        <f t="shared" si="36"/>
        <v>0</v>
      </c>
      <c r="CR13" s="290">
        <f t="shared" si="37"/>
        <v>0</v>
      </c>
      <c r="CS13" s="290"/>
      <c r="CT13" s="290">
        <f t="shared" si="38"/>
        <v>0</v>
      </c>
      <c r="CU13" s="265"/>
      <c r="CV13" s="265"/>
      <c r="CW13" s="95">
        <f t="shared" si="2"/>
        <v>0</v>
      </c>
      <c r="CX13" s="34">
        <f t="shared" si="2"/>
        <v>0</v>
      </c>
      <c r="CY13" s="231"/>
      <c r="CZ13" s="122"/>
      <c r="DA13" s="141"/>
      <c r="DB13" s="142"/>
      <c r="DC13" s="143"/>
      <c r="DD13" s="130"/>
      <c r="DE13" s="130"/>
      <c r="DF13" s="86"/>
      <c r="DG13" s="86"/>
      <c r="DH13" s="86"/>
      <c r="DI13" s="86"/>
      <c r="DJ13" s="86"/>
      <c r="DK13" s="86"/>
      <c r="DL13" s="88"/>
      <c r="DM13" s="102"/>
    </row>
    <row r="14" spans="1:117" s="79" customFormat="1" ht="233" thickBot="1">
      <c r="B14" s="412" t="s">
        <v>190</v>
      </c>
      <c r="C14" s="413" t="s">
        <v>195</v>
      </c>
      <c r="D14" s="413" t="s">
        <v>200</v>
      </c>
      <c r="E14" s="413" t="s">
        <v>824</v>
      </c>
      <c r="F14" s="413" t="s">
        <v>825</v>
      </c>
      <c r="G14" s="413" t="s">
        <v>224</v>
      </c>
      <c r="H14" s="407" t="s">
        <v>411</v>
      </c>
      <c r="I14" s="407" t="s">
        <v>833</v>
      </c>
      <c r="J14" s="573" t="s">
        <v>826</v>
      </c>
      <c r="K14" s="573"/>
      <c r="L14" s="252"/>
      <c r="M14" s="252"/>
      <c r="N14" s="252"/>
      <c r="O14" s="252"/>
      <c r="P14" s="252">
        <v>1</v>
      </c>
      <c r="Q14" s="252"/>
      <c r="R14" s="252"/>
      <c r="S14" s="252"/>
      <c r="T14" s="252"/>
      <c r="U14" s="252"/>
      <c r="V14" s="252"/>
      <c r="W14" s="252"/>
      <c r="X14" s="252" t="s">
        <v>447</v>
      </c>
      <c r="Y14" s="253">
        <v>0</v>
      </c>
      <c r="Z14" s="96" t="s">
        <v>792</v>
      </c>
      <c r="AA14" s="96" t="s">
        <v>827</v>
      </c>
      <c r="AB14" s="495">
        <v>5.2631578947368418E-2</v>
      </c>
      <c r="AC14" s="268">
        <f t="shared" si="3"/>
        <v>0</v>
      </c>
      <c r="AD14" s="290">
        <f t="shared" si="4"/>
        <v>0</v>
      </c>
      <c r="AE14" s="290"/>
      <c r="AF14" s="290">
        <f t="shared" si="5"/>
        <v>0</v>
      </c>
      <c r="AG14" s="268"/>
      <c r="AH14" s="265"/>
      <c r="AI14" s="268">
        <f t="shared" si="6"/>
        <v>0</v>
      </c>
      <c r="AJ14" s="290">
        <f t="shared" si="7"/>
        <v>0</v>
      </c>
      <c r="AK14" s="290"/>
      <c r="AL14" s="290">
        <f t="shared" si="8"/>
        <v>0</v>
      </c>
      <c r="AM14" s="268"/>
      <c r="AN14" s="265"/>
      <c r="AO14" s="268">
        <f t="shared" si="9"/>
        <v>0</v>
      </c>
      <c r="AP14" s="290">
        <f t="shared" si="10"/>
        <v>0</v>
      </c>
      <c r="AQ14" s="290"/>
      <c r="AR14" s="290">
        <f t="shared" si="11"/>
        <v>0</v>
      </c>
      <c r="AS14" s="268"/>
      <c r="AT14" s="265"/>
      <c r="AU14" s="268">
        <f t="shared" si="12"/>
        <v>0</v>
      </c>
      <c r="AV14" s="290">
        <f t="shared" si="13"/>
        <v>0</v>
      </c>
      <c r="AW14" s="290"/>
      <c r="AX14" s="290">
        <f t="shared" si="14"/>
        <v>0</v>
      </c>
      <c r="AY14" s="268"/>
      <c r="AZ14" s="265"/>
      <c r="BA14" s="291">
        <f t="shared" si="15"/>
        <v>1</v>
      </c>
      <c r="BB14" s="290">
        <f t="shared" si="16"/>
        <v>100</v>
      </c>
      <c r="BC14" s="290"/>
      <c r="BD14" s="290">
        <f t="shared" si="17"/>
        <v>0</v>
      </c>
      <c r="BE14" s="291"/>
      <c r="BF14" s="265"/>
      <c r="BG14" s="291">
        <f t="shared" si="18"/>
        <v>0</v>
      </c>
      <c r="BH14" s="290">
        <f t="shared" si="19"/>
        <v>0</v>
      </c>
      <c r="BI14" s="290"/>
      <c r="BJ14" s="290">
        <f t="shared" si="20"/>
        <v>0</v>
      </c>
      <c r="BK14" s="292"/>
      <c r="BL14" s="265"/>
      <c r="BM14" s="291">
        <f t="shared" si="21"/>
        <v>0</v>
      </c>
      <c r="BN14" s="290">
        <f t="shared" si="22"/>
        <v>0</v>
      </c>
      <c r="BO14" s="290"/>
      <c r="BP14" s="290">
        <f t="shared" si="23"/>
        <v>0</v>
      </c>
      <c r="BQ14" s="265"/>
      <c r="BR14" s="265"/>
      <c r="BS14" s="265">
        <f t="shared" si="24"/>
        <v>0</v>
      </c>
      <c r="BT14" s="290">
        <f t="shared" si="25"/>
        <v>0</v>
      </c>
      <c r="BU14" s="290"/>
      <c r="BV14" s="290">
        <f t="shared" si="26"/>
        <v>0</v>
      </c>
      <c r="BW14" s="265"/>
      <c r="BX14" s="265"/>
      <c r="BY14" s="265">
        <f t="shared" si="27"/>
        <v>0</v>
      </c>
      <c r="BZ14" s="290">
        <f t="shared" si="28"/>
        <v>0</v>
      </c>
      <c r="CA14" s="290"/>
      <c r="CB14" s="290">
        <f t="shared" si="29"/>
        <v>0</v>
      </c>
      <c r="CC14" s="265"/>
      <c r="CD14" s="265"/>
      <c r="CE14" s="265">
        <f t="shared" si="30"/>
        <v>0</v>
      </c>
      <c r="CF14" s="290">
        <f t="shared" si="31"/>
        <v>0</v>
      </c>
      <c r="CG14" s="290"/>
      <c r="CH14" s="290">
        <f t="shared" si="32"/>
        <v>0</v>
      </c>
      <c r="CI14" s="265"/>
      <c r="CJ14" s="265"/>
      <c r="CK14" s="265">
        <f t="shared" si="33"/>
        <v>0</v>
      </c>
      <c r="CL14" s="290">
        <f t="shared" si="34"/>
        <v>0</v>
      </c>
      <c r="CM14" s="290"/>
      <c r="CN14" s="290">
        <f t="shared" si="35"/>
        <v>0</v>
      </c>
      <c r="CO14" s="265"/>
      <c r="CP14" s="265"/>
      <c r="CQ14" s="265">
        <f t="shared" si="36"/>
        <v>0</v>
      </c>
      <c r="CR14" s="290">
        <f t="shared" si="37"/>
        <v>0</v>
      </c>
      <c r="CS14" s="290"/>
      <c r="CT14" s="290">
        <f t="shared" si="38"/>
        <v>0</v>
      </c>
      <c r="CU14" s="265"/>
      <c r="CV14" s="265"/>
      <c r="CW14" s="94">
        <f t="shared" si="2"/>
        <v>0</v>
      </c>
      <c r="CX14" s="29">
        <f t="shared" si="2"/>
        <v>0</v>
      </c>
      <c r="CY14" s="231"/>
      <c r="CZ14" s="122"/>
      <c r="DA14" s="141"/>
      <c r="DB14" s="142"/>
      <c r="DC14" s="143"/>
      <c r="DD14" s="130"/>
      <c r="DE14" s="130"/>
      <c r="DF14" s="86"/>
      <c r="DG14" s="86"/>
      <c r="DH14" s="86"/>
      <c r="DI14" s="86"/>
      <c r="DJ14" s="86"/>
      <c r="DK14" s="86"/>
      <c r="DL14" s="88"/>
      <c r="DM14" s="102"/>
    </row>
    <row r="15" spans="1:117" s="79" customFormat="1" ht="233" thickBot="1">
      <c r="B15" s="412" t="s">
        <v>190</v>
      </c>
      <c r="C15" s="413" t="s">
        <v>195</v>
      </c>
      <c r="D15" s="413" t="s">
        <v>200</v>
      </c>
      <c r="E15" s="413" t="s">
        <v>828</v>
      </c>
      <c r="F15" s="413" t="s">
        <v>829</v>
      </c>
      <c r="G15" s="413" t="s">
        <v>224</v>
      </c>
      <c r="H15" s="407" t="s">
        <v>411</v>
      </c>
      <c r="I15" s="407" t="s">
        <v>834</v>
      </c>
      <c r="J15" s="573" t="s">
        <v>830</v>
      </c>
      <c r="K15" s="573"/>
      <c r="L15" s="252"/>
      <c r="M15" s="252"/>
      <c r="N15" s="252"/>
      <c r="O15" s="252"/>
      <c r="P15" s="252"/>
      <c r="Q15" s="252"/>
      <c r="R15" s="252">
        <v>1</v>
      </c>
      <c r="S15" s="252"/>
      <c r="T15" s="252"/>
      <c r="U15" s="252"/>
      <c r="V15" s="252"/>
      <c r="W15" s="252"/>
      <c r="X15" s="252" t="s">
        <v>447</v>
      </c>
      <c r="Y15" s="253">
        <v>0</v>
      </c>
      <c r="Z15" s="96" t="s">
        <v>831</v>
      </c>
      <c r="AA15" s="96" t="s">
        <v>832</v>
      </c>
      <c r="AB15" s="495">
        <v>5.2631578947368418E-2</v>
      </c>
      <c r="AC15" s="268">
        <f t="shared" ref="AC15:AC18" si="39">+L15</f>
        <v>0</v>
      </c>
      <c r="AD15" s="290">
        <f t="shared" si="4"/>
        <v>0</v>
      </c>
      <c r="AE15" s="290"/>
      <c r="AF15" s="290">
        <f t="shared" si="5"/>
        <v>0</v>
      </c>
      <c r="AG15" s="268"/>
      <c r="AH15" s="265"/>
      <c r="AI15" s="268">
        <f t="shared" ref="AI15:AI18" si="40">+M15</f>
        <v>0</v>
      </c>
      <c r="AJ15" s="290">
        <f t="shared" si="7"/>
        <v>0</v>
      </c>
      <c r="AK15" s="290"/>
      <c r="AL15" s="290">
        <f t="shared" si="8"/>
        <v>0</v>
      </c>
      <c r="AM15" s="268"/>
      <c r="AN15" s="265"/>
      <c r="AO15" s="268">
        <f t="shared" ref="AO15:AO18" si="41">+N15</f>
        <v>0</v>
      </c>
      <c r="AP15" s="290">
        <f t="shared" si="10"/>
        <v>0</v>
      </c>
      <c r="AQ15" s="290"/>
      <c r="AR15" s="290">
        <f t="shared" si="11"/>
        <v>0</v>
      </c>
      <c r="AS15" s="268"/>
      <c r="AT15" s="265"/>
      <c r="AU15" s="268">
        <f t="shared" ref="AU15:AU18" si="42">+O15</f>
        <v>0</v>
      </c>
      <c r="AV15" s="290">
        <f t="shared" si="13"/>
        <v>0</v>
      </c>
      <c r="AW15" s="290"/>
      <c r="AX15" s="290">
        <f t="shared" si="14"/>
        <v>0</v>
      </c>
      <c r="AY15" s="268"/>
      <c r="AZ15" s="265"/>
      <c r="BA15" s="291">
        <f t="shared" ref="BA15:BA18" si="43">+P15</f>
        <v>0</v>
      </c>
      <c r="BB15" s="290">
        <f t="shared" si="16"/>
        <v>0</v>
      </c>
      <c r="BC15" s="290"/>
      <c r="BD15" s="290">
        <f t="shared" si="17"/>
        <v>0</v>
      </c>
      <c r="BE15" s="291"/>
      <c r="BF15" s="265"/>
      <c r="BG15" s="291">
        <f t="shared" ref="BG15:BG18" si="44">+Q15</f>
        <v>0</v>
      </c>
      <c r="BH15" s="290">
        <f t="shared" si="19"/>
        <v>0</v>
      </c>
      <c r="BI15" s="290"/>
      <c r="BJ15" s="290">
        <f t="shared" si="20"/>
        <v>0</v>
      </c>
      <c r="BK15" s="292"/>
      <c r="BL15" s="265"/>
      <c r="BM15" s="291">
        <f t="shared" ref="BM15:BM18" si="45">+R15</f>
        <v>1</v>
      </c>
      <c r="BN15" s="290">
        <f t="shared" si="22"/>
        <v>100</v>
      </c>
      <c r="BO15" s="290"/>
      <c r="BP15" s="290">
        <f t="shared" si="23"/>
        <v>0</v>
      </c>
      <c r="BQ15" s="265"/>
      <c r="BR15" s="265"/>
      <c r="BS15" s="265">
        <f t="shared" ref="BS15:BS18" si="46">+S15</f>
        <v>0</v>
      </c>
      <c r="BT15" s="290">
        <f t="shared" si="25"/>
        <v>0</v>
      </c>
      <c r="BU15" s="290"/>
      <c r="BV15" s="290">
        <f t="shared" si="26"/>
        <v>0</v>
      </c>
      <c r="BW15" s="265"/>
      <c r="BX15" s="265"/>
      <c r="BY15" s="265">
        <f t="shared" ref="BY15:BY18" si="47">+T15</f>
        <v>0</v>
      </c>
      <c r="BZ15" s="290">
        <f t="shared" si="28"/>
        <v>0</v>
      </c>
      <c r="CA15" s="290"/>
      <c r="CB15" s="290">
        <f t="shared" si="29"/>
        <v>0</v>
      </c>
      <c r="CC15" s="265"/>
      <c r="CD15" s="265"/>
      <c r="CE15" s="265">
        <f t="shared" ref="CE15:CE18" si="48">+U15</f>
        <v>0</v>
      </c>
      <c r="CF15" s="290">
        <f t="shared" si="31"/>
        <v>0</v>
      </c>
      <c r="CG15" s="290"/>
      <c r="CH15" s="290">
        <f t="shared" si="32"/>
        <v>0</v>
      </c>
      <c r="CI15" s="265"/>
      <c r="CJ15" s="265"/>
      <c r="CK15" s="265">
        <f t="shared" ref="CK15:CK18" si="49">+V15</f>
        <v>0</v>
      </c>
      <c r="CL15" s="290">
        <f t="shared" si="34"/>
        <v>0</v>
      </c>
      <c r="CM15" s="290"/>
      <c r="CN15" s="290">
        <f t="shared" si="35"/>
        <v>0</v>
      </c>
      <c r="CO15" s="265"/>
      <c r="CP15" s="265"/>
      <c r="CQ15" s="265">
        <f t="shared" ref="CQ15:CQ18" si="50">+W15</f>
        <v>0</v>
      </c>
      <c r="CR15" s="290">
        <f t="shared" si="37"/>
        <v>0</v>
      </c>
      <c r="CS15" s="290"/>
      <c r="CT15" s="290">
        <f t="shared" si="38"/>
        <v>0</v>
      </c>
      <c r="CU15" s="265"/>
      <c r="CV15" s="265"/>
      <c r="CW15" s="94">
        <f t="shared" ref="CW15:CW18" si="51">SUM(CS15,CM15,CG15,CA15,BU15,BO15,BI15,BC15,AW15,AQ15,AK15,AE15)</f>
        <v>0</v>
      </c>
      <c r="CX15" s="29">
        <f t="shared" ref="CX15:CX18" si="52">SUM(CT15,CN15,CH15,CB15,BV15,BP15,BJ15,BD15,AX15,AR15,AL15,AF15)</f>
        <v>0</v>
      </c>
      <c r="CY15" s="231"/>
      <c r="CZ15" s="122"/>
      <c r="DA15" s="141"/>
      <c r="DB15" s="142"/>
      <c r="DC15" s="143"/>
      <c r="DD15" s="130"/>
      <c r="DE15" s="130"/>
      <c r="DF15" s="86"/>
      <c r="DG15" s="86"/>
      <c r="DH15" s="86"/>
      <c r="DI15" s="86"/>
      <c r="DJ15" s="86"/>
      <c r="DK15" s="86"/>
      <c r="DL15" s="88"/>
      <c r="DM15" s="102"/>
    </row>
    <row r="16" spans="1:117" s="275" customFormat="1" ht="16" thickBot="1">
      <c r="C16" s="79"/>
      <c r="J16" s="599" t="s">
        <v>444</v>
      </c>
      <c r="K16" s="599"/>
      <c r="L16" s="296">
        <f>+SUM(L11:L15)</f>
        <v>0</v>
      </c>
      <c r="M16" s="296">
        <f t="shared" ref="M16:W16" si="53">+SUM(M11:M15)</f>
        <v>0</v>
      </c>
      <c r="N16" s="296">
        <f t="shared" si="53"/>
        <v>0</v>
      </c>
      <c r="O16" s="296">
        <f t="shared" si="53"/>
        <v>1</v>
      </c>
      <c r="P16" s="296">
        <f t="shared" si="53"/>
        <v>1</v>
      </c>
      <c r="Q16" s="296">
        <f t="shared" si="53"/>
        <v>2</v>
      </c>
      <c r="R16" s="296">
        <f t="shared" si="53"/>
        <v>1</v>
      </c>
      <c r="S16" s="296">
        <f t="shared" si="53"/>
        <v>0</v>
      </c>
      <c r="T16" s="296">
        <f t="shared" si="53"/>
        <v>0</v>
      </c>
      <c r="U16" s="296">
        <f t="shared" si="53"/>
        <v>0</v>
      </c>
      <c r="V16" s="296">
        <f t="shared" si="53"/>
        <v>0</v>
      </c>
      <c r="W16" s="296">
        <f t="shared" si="53"/>
        <v>0</v>
      </c>
      <c r="AB16" s="296" t="s">
        <v>445</v>
      </c>
      <c r="AC16" s="296">
        <f t="shared" ref="AC16:AE16" si="54">+SUM(AC11:AC15)</f>
        <v>0</v>
      </c>
      <c r="AD16" s="313">
        <f>IFERROR(AC16/SUM($L16:$W16),0)</f>
        <v>0</v>
      </c>
      <c r="AE16" s="296">
        <f t="shared" si="54"/>
        <v>0</v>
      </c>
      <c r="AF16" s="314">
        <f>IFERROR(AE16/SUM($L16:$W16),0)</f>
        <v>0</v>
      </c>
      <c r="AI16" s="296">
        <f t="shared" ref="AI16" si="55">+SUM(AI11:AI15)</f>
        <v>0</v>
      </c>
      <c r="AJ16" s="313">
        <f>IFERROR(AI16/SUM($L16:$W16),0)</f>
        <v>0</v>
      </c>
      <c r="AK16" s="296">
        <f t="shared" ref="AK16" si="56">+SUM(AK11:AK15)</f>
        <v>0</v>
      </c>
      <c r="AL16" s="314">
        <f>IFERROR(AK16/SUM($L16:$W16),0)</f>
        <v>0</v>
      </c>
      <c r="AO16" s="296">
        <f t="shared" ref="AO16" si="57">+SUM(AO11:AO15)</f>
        <v>0</v>
      </c>
      <c r="AP16" s="313">
        <f>IFERROR(AO16/SUM($L16:$W16),0)</f>
        <v>0</v>
      </c>
      <c r="AQ16" s="296">
        <f t="shared" ref="AQ16" si="58">+SUM(AQ11:AQ15)</f>
        <v>0</v>
      </c>
      <c r="AR16" s="314">
        <f>IFERROR(AQ16/SUM($L16:$W16),0)</f>
        <v>0</v>
      </c>
      <c r="AU16" s="296">
        <f t="shared" ref="AU16" si="59">+SUM(AU11:AU15)</f>
        <v>1</v>
      </c>
      <c r="AV16" s="313">
        <f>IFERROR(AU16/SUM($L16:$W16),0)</f>
        <v>0.2</v>
      </c>
      <c r="AW16" s="296">
        <f t="shared" ref="AW16" si="60">+SUM(AW11:AW15)</f>
        <v>0</v>
      </c>
      <c r="AX16" s="314">
        <f>IFERROR(AW16/SUM($L16:$W16),0)</f>
        <v>0</v>
      </c>
      <c r="BA16" s="296">
        <f t="shared" ref="BA16" si="61">+SUM(BA11:BA15)</f>
        <v>1</v>
      </c>
      <c r="BB16" s="313">
        <f>IFERROR(BA16/SUM($L16:$W16),0)</f>
        <v>0.2</v>
      </c>
      <c r="BC16" s="296">
        <f t="shared" ref="BC16" si="62">+SUM(BC11:BC15)</f>
        <v>0</v>
      </c>
      <c r="BD16" s="314">
        <f>IFERROR(BC16/SUM($L16:$W16),0)</f>
        <v>0</v>
      </c>
      <c r="BG16" s="296">
        <f t="shared" ref="BG16" si="63">+SUM(BG11:BG15)</f>
        <v>2</v>
      </c>
      <c r="BH16" s="313">
        <f>IFERROR(BG16/SUM($L16:$W16),0)</f>
        <v>0.4</v>
      </c>
      <c r="BI16" s="296">
        <f t="shared" ref="BI16" si="64">+SUM(BI11:BI15)</f>
        <v>0</v>
      </c>
      <c r="BJ16" s="314">
        <f>IFERROR(BI16/SUM($L16:$W16),0)</f>
        <v>0</v>
      </c>
      <c r="BM16" s="296">
        <f t="shared" ref="BM16" si="65">+SUM(BM11:BM15)</f>
        <v>1</v>
      </c>
      <c r="BN16" s="313">
        <f>IFERROR(BM16/SUM($L16:$W16),0)</f>
        <v>0.2</v>
      </c>
      <c r="BO16" s="296">
        <f t="shared" ref="BO16" si="66">+SUM(BO11:BO15)</f>
        <v>0</v>
      </c>
      <c r="BP16" s="314">
        <f>IFERROR(BO16/SUM($L16:$W16),0)</f>
        <v>0</v>
      </c>
      <c r="BS16" s="296">
        <f t="shared" ref="BS16" si="67">+SUM(BS11:BS15)</f>
        <v>0</v>
      </c>
      <c r="BT16" s="313">
        <f>IFERROR(BS16/SUM($L16:$W16),0)</f>
        <v>0</v>
      </c>
      <c r="BU16" s="296">
        <f t="shared" ref="BU16" si="68">+SUM(BU11:BU15)</f>
        <v>0</v>
      </c>
      <c r="BV16" s="314">
        <f>IFERROR(BU16/SUM($L16:$W16),0)</f>
        <v>0</v>
      </c>
      <c r="BY16" s="296">
        <f t="shared" ref="BY16" si="69">+SUM(BY11:BY15)</f>
        <v>0</v>
      </c>
      <c r="BZ16" s="313">
        <f>IFERROR(BY16/SUM($L16:$W16),0)</f>
        <v>0</v>
      </c>
      <c r="CA16" s="296">
        <f t="shared" ref="CA16" si="70">+SUM(CA11:CA15)</f>
        <v>0</v>
      </c>
      <c r="CB16" s="314">
        <f>IFERROR(CA16/SUM($L16:$W16),0)</f>
        <v>0</v>
      </c>
      <c r="CE16" s="296">
        <f t="shared" ref="CE16" si="71">+SUM(CE11:CE15)</f>
        <v>0</v>
      </c>
      <c r="CF16" s="313">
        <f>IFERROR(CE16/SUM($L16:$W16),0)</f>
        <v>0</v>
      </c>
      <c r="CG16" s="296">
        <f t="shared" ref="CG16" si="72">+SUM(CG11:CG15)</f>
        <v>0</v>
      </c>
      <c r="CH16" s="314">
        <f>IFERROR(CG16/SUM($L16:$W16),0)</f>
        <v>0</v>
      </c>
      <c r="CK16" s="296">
        <f t="shared" ref="CK16" si="73">+SUM(CK11:CK15)</f>
        <v>0</v>
      </c>
      <c r="CL16" s="313">
        <f>IFERROR(CK16/SUM($L16:$W16),0)</f>
        <v>0</v>
      </c>
      <c r="CM16" s="296">
        <f t="shared" ref="CM16" si="74">+SUM(CM11:CM15)</f>
        <v>0</v>
      </c>
      <c r="CN16" s="314">
        <f>IFERROR(CM16/SUM($L16:$W16),0)</f>
        <v>0</v>
      </c>
      <c r="CQ16" s="296">
        <f t="shared" ref="CQ16" si="75">+SUM(CQ11:CQ15)</f>
        <v>0</v>
      </c>
      <c r="CR16" s="313">
        <f>IFERROR(CQ16/SUM($L16:$W16),0)</f>
        <v>0</v>
      </c>
      <c r="CS16" s="296">
        <f t="shared" ref="CS16" si="76">+SUM(CS11:CS15)</f>
        <v>0</v>
      </c>
      <c r="CT16" s="314">
        <f>IFERROR(CS16/SUM($L16:$W16),0)</f>
        <v>0</v>
      </c>
      <c r="CX16" s="315">
        <f>SUM(CT16,CN16,CH16,CB16,BV16,BP16,BJ16:BJ16,BD16,AX16,AR16,AL16,AF16)</f>
        <v>0</v>
      </c>
    </row>
    <row r="17" spans="2:117" s="79" customFormat="1" ht="16" thickBot="1">
      <c r="B17" s="497"/>
      <c r="C17" s="413"/>
      <c r="D17" s="498"/>
      <c r="E17" s="498"/>
      <c r="F17" s="498"/>
      <c r="G17" s="498"/>
      <c r="H17" s="499"/>
      <c r="I17" s="499"/>
      <c r="J17" s="76"/>
      <c r="K17" s="76"/>
      <c r="L17" s="76"/>
      <c r="M17" s="76"/>
      <c r="N17" s="76"/>
      <c r="O17" s="76"/>
      <c r="P17" s="76"/>
      <c r="Q17" s="76"/>
      <c r="R17" s="76"/>
      <c r="S17" s="76"/>
      <c r="T17" s="76"/>
      <c r="U17" s="76"/>
      <c r="V17" s="76"/>
      <c r="W17" s="76"/>
      <c r="X17" s="76"/>
      <c r="Y17" s="500"/>
      <c r="Z17" s="501"/>
      <c r="AA17" s="501"/>
      <c r="AB17" s="502"/>
      <c r="AC17" s="268"/>
      <c r="AD17" s="290"/>
      <c r="AE17" s="290"/>
      <c r="AF17" s="290"/>
      <c r="AG17" s="268"/>
      <c r="AH17" s="265"/>
      <c r="AI17" s="268"/>
      <c r="AJ17" s="290"/>
      <c r="AK17" s="290"/>
      <c r="AL17" s="290"/>
      <c r="AM17" s="268"/>
      <c r="AN17" s="265"/>
      <c r="AO17" s="268"/>
      <c r="AP17" s="290"/>
      <c r="AQ17" s="290"/>
      <c r="AR17" s="290"/>
      <c r="AS17" s="268"/>
      <c r="AT17" s="265"/>
      <c r="AU17" s="268"/>
      <c r="AV17" s="290"/>
      <c r="AW17" s="290"/>
      <c r="AX17" s="290"/>
      <c r="AY17" s="268"/>
      <c r="AZ17" s="265"/>
      <c r="BA17" s="291"/>
      <c r="BB17" s="290"/>
      <c r="BC17" s="290"/>
      <c r="BD17" s="290"/>
      <c r="BE17" s="291"/>
      <c r="BF17" s="265"/>
      <c r="BG17" s="291"/>
      <c r="BH17" s="290"/>
      <c r="BI17" s="290"/>
      <c r="BJ17" s="290"/>
      <c r="BK17" s="292"/>
      <c r="BL17" s="265"/>
      <c r="BM17" s="291"/>
      <c r="BN17" s="290"/>
      <c r="BO17" s="290"/>
      <c r="BP17" s="290"/>
      <c r="BQ17" s="265"/>
      <c r="BR17" s="265"/>
      <c r="BS17" s="265"/>
      <c r="BT17" s="290"/>
      <c r="BU17" s="290"/>
      <c r="BV17" s="290"/>
      <c r="BW17" s="265"/>
      <c r="BX17" s="265"/>
      <c r="BY17" s="265"/>
      <c r="BZ17" s="290"/>
      <c r="CA17" s="290"/>
      <c r="CB17" s="290"/>
      <c r="CC17" s="265"/>
      <c r="CD17" s="265"/>
      <c r="CE17" s="265"/>
      <c r="CF17" s="290"/>
      <c r="CG17" s="290"/>
      <c r="CH17" s="290"/>
      <c r="CI17" s="265"/>
      <c r="CJ17" s="265"/>
      <c r="CK17" s="265"/>
      <c r="CL17" s="290"/>
      <c r="CM17" s="290"/>
      <c r="CN17" s="290"/>
      <c r="CO17" s="265"/>
      <c r="CP17" s="265"/>
      <c r="CQ17" s="265"/>
      <c r="CR17" s="290"/>
      <c r="CS17" s="290"/>
      <c r="CT17" s="290"/>
      <c r="CU17" s="265"/>
      <c r="CV17" s="265"/>
      <c r="CW17" s="94"/>
      <c r="CX17" s="29"/>
      <c r="CY17" s="231"/>
      <c r="CZ17" s="122"/>
      <c r="DA17" s="141"/>
      <c r="DB17" s="142"/>
      <c r="DC17" s="143"/>
      <c r="DD17" s="130"/>
      <c r="DE17" s="130"/>
      <c r="DF17" s="86"/>
      <c r="DG17" s="86"/>
      <c r="DH17" s="86"/>
      <c r="DI17" s="86"/>
      <c r="DJ17" s="86"/>
      <c r="DK17" s="86"/>
      <c r="DL17" s="88"/>
      <c r="DM17" s="102"/>
    </row>
    <row r="18" spans="2:117" s="79" customFormat="1" ht="15" hidden="1" customHeight="1" thickBot="1">
      <c r="B18" s="55" t="s">
        <v>188</v>
      </c>
      <c r="C18" s="97" t="s">
        <v>196</v>
      </c>
      <c r="D18" s="55" t="s">
        <v>201</v>
      </c>
      <c r="E18" s="55" t="s">
        <v>202</v>
      </c>
      <c r="F18" s="55" t="s">
        <v>210</v>
      </c>
      <c r="G18" s="55" t="s">
        <v>211</v>
      </c>
      <c r="AC18" s="268">
        <f t="shared" si="39"/>
        <v>0</v>
      </c>
      <c r="AD18" s="290">
        <f t="shared" si="4"/>
        <v>0</v>
      </c>
      <c r="AE18" s="290"/>
      <c r="AF18" s="290">
        <f t="shared" si="5"/>
        <v>0</v>
      </c>
      <c r="AG18" s="268"/>
      <c r="AH18" s="265"/>
      <c r="AI18" s="268">
        <f t="shared" si="40"/>
        <v>0</v>
      </c>
      <c r="AJ18" s="290">
        <f t="shared" si="7"/>
        <v>0</v>
      </c>
      <c r="AK18" s="290"/>
      <c r="AL18" s="290">
        <f t="shared" si="8"/>
        <v>0</v>
      </c>
      <c r="AM18" s="268"/>
      <c r="AN18" s="265"/>
      <c r="AO18" s="268">
        <f t="shared" si="41"/>
        <v>0</v>
      </c>
      <c r="AP18" s="290">
        <f t="shared" si="10"/>
        <v>0</v>
      </c>
      <c r="AQ18" s="290"/>
      <c r="AR18" s="290">
        <f t="shared" si="11"/>
        <v>0</v>
      </c>
      <c r="AS18" s="268"/>
      <c r="AT18" s="265"/>
      <c r="AU18" s="268">
        <f t="shared" si="42"/>
        <v>0</v>
      </c>
      <c r="AV18" s="290">
        <f t="shared" si="13"/>
        <v>0</v>
      </c>
      <c r="AW18" s="290"/>
      <c r="AX18" s="290">
        <f t="shared" si="14"/>
        <v>0</v>
      </c>
      <c r="AY18" s="268"/>
      <c r="AZ18" s="265"/>
      <c r="BA18" s="291">
        <f t="shared" si="43"/>
        <v>0</v>
      </c>
      <c r="BB18" s="290">
        <f t="shared" si="16"/>
        <v>0</v>
      </c>
      <c r="BC18" s="290"/>
      <c r="BD18" s="290">
        <f t="shared" si="17"/>
        <v>0</v>
      </c>
      <c r="BE18" s="291"/>
      <c r="BF18" s="265"/>
      <c r="BG18" s="291">
        <f t="shared" si="44"/>
        <v>0</v>
      </c>
      <c r="BH18" s="290">
        <f t="shared" si="19"/>
        <v>0</v>
      </c>
      <c r="BI18" s="290"/>
      <c r="BJ18" s="290">
        <f t="shared" si="20"/>
        <v>0</v>
      </c>
      <c r="BK18" s="292"/>
      <c r="BL18" s="265"/>
      <c r="BM18" s="291">
        <f t="shared" si="45"/>
        <v>0</v>
      </c>
      <c r="BN18" s="290">
        <f t="shared" si="22"/>
        <v>0</v>
      </c>
      <c r="BO18" s="290"/>
      <c r="BP18" s="290">
        <f t="shared" si="23"/>
        <v>0</v>
      </c>
      <c r="BQ18" s="265"/>
      <c r="BR18" s="265"/>
      <c r="BS18" s="265">
        <f t="shared" si="46"/>
        <v>0</v>
      </c>
      <c r="BT18" s="290">
        <f t="shared" si="25"/>
        <v>0</v>
      </c>
      <c r="BU18" s="290"/>
      <c r="BV18" s="290">
        <f t="shared" si="26"/>
        <v>0</v>
      </c>
      <c r="BW18" s="265"/>
      <c r="BX18" s="265"/>
      <c r="BY18" s="265">
        <f t="shared" si="47"/>
        <v>0</v>
      </c>
      <c r="BZ18" s="290">
        <f t="shared" si="28"/>
        <v>0</v>
      </c>
      <c r="CA18" s="290"/>
      <c r="CB18" s="290">
        <f t="shared" si="29"/>
        <v>0</v>
      </c>
      <c r="CC18" s="265"/>
      <c r="CD18" s="265"/>
      <c r="CE18" s="265">
        <f t="shared" si="48"/>
        <v>0</v>
      </c>
      <c r="CF18" s="290">
        <f t="shared" si="31"/>
        <v>0</v>
      </c>
      <c r="CG18" s="290"/>
      <c r="CH18" s="290">
        <f t="shared" si="32"/>
        <v>0</v>
      </c>
      <c r="CI18" s="265"/>
      <c r="CJ18" s="265"/>
      <c r="CK18" s="265">
        <f t="shared" si="49"/>
        <v>0</v>
      </c>
      <c r="CL18" s="290">
        <f t="shared" si="34"/>
        <v>0</v>
      </c>
      <c r="CM18" s="290"/>
      <c r="CN18" s="290">
        <f t="shared" si="35"/>
        <v>0</v>
      </c>
      <c r="CO18" s="265"/>
      <c r="CP18" s="265"/>
      <c r="CQ18" s="265">
        <f t="shared" si="50"/>
        <v>0</v>
      </c>
      <c r="CR18" s="290">
        <f t="shared" si="37"/>
        <v>0</v>
      </c>
      <c r="CS18" s="290"/>
      <c r="CT18" s="290">
        <f t="shared" si="38"/>
        <v>0</v>
      </c>
      <c r="CU18" s="265"/>
      <c r="CV18" s="265"/>
      <c r="CW18" s="94">
        <f t="shared" si="51"/>
        <v>0</v>
      </c>
      <c r="CX18" s="29">
        <f t="shared" si="52"/>
        <v>0</v>
      </c>
      <c r="CY18" s="231"/>
      <c r="CZ18" s="122"/>
      <c r="DA18" s="141"/>
      <c r="DB18" s="142"/>
      <c r="DC18" s="143"/>
      <c r="DD18" s="130"/>
      <c r="DE18" s="130"/>
      <c r="DF18" s="86"/>
      <c r="DG18" s="86"/>
      <c r="DH18" s="86"/>
      <c r="DI18" s="86"/>
      <c r="DJ18" s="86"/>
      <c r="DK18" s="86"/>
      <c r="DL18" s="88"/>
      <c r="DM18" s="102"/>
    </row>
    <row r="19" spans="2:117" s="79" customFormat="1" ht="120" hidden="1" customHeight="1">
      <c r="B19" s="152" t="s">
        <v>189</v>
      </c>
      <c r="C19" s="155" t="s">
        <v>608</v>
      </c>
      <c r="D19" s="155" t="s">
        <v>197</v>
      </c>
      <c r="E19" s="158" t="s">
        <v>315</v>
      </c>
      <c r="F19" s="159" t="s">
        <v>203</v>
      </c>
      <c r="G19" s="166" t="s">
        <v>212</v>
      </c>
    </row>
    <row r="20" spans="2:117" s="79" customFormat="1" ht="327.75" hidden="1" customHeight="1">
      <c r="B20" s="152" t="s">
        <v>192</v>
      </c>
      <c r="C20" s="156" t="s">
        <v>607</v>
      </c>
      <c r="D20" s="156" t="s">
        <v>198</v>
      </c>
      <c r="E20" s="159" t="s">
        <v>316</v>
      </c>
      <c r="F20" s="162" t="s">
        <v>204</v>
      </c>
      <c r="G20" s="167" t="s">
        <v>213</v>
      </c>
    </row>
    <row r="21" spans="2:117" s="79" customFormat="1" ht="195" hidden="1" customHeight="1">
      <c r="B21" s="153" t="s">
        <v>190</v>
      </c>
      <c r="C21" s="155" t="s">
        <v>195</v>
      </c>
      <c r="D21" s="155" t="s">
        <v>199</v>
      </c>
      <c r="E21" s="160" t="s">
        <v>317</v>
      </c>
      <c r="F21" s="162" t="s">
        <v>205</v>
      </c>
      <c r="G21" s="167" t="s">
        <v>214</v>
      </c>
    </row>
    <row r="22" spans="2:117" s="79" customFormat="1" ht="285" hidden="1" customHeight="1">
      <c r="B22" s="154" t="s">
        <v>191</v>
      </c>
      <c r="C22" s="55"/>
      <c r="D22" s="157" t="s">
        <v>200</v>
      </c>
      <c r="E22" s="161" t="s">
        <v>318</v>
      </c>
      <c r="F22" s="162" t="s">
        <v>206</v>
      </c>
      <c r="G22" s="167" t="s">
        <v>215</v>
      </c>
    </row>
    <row r="23" spans="2:117" s="79" customFormat="1" ht="135" hidden="1" customHeight="1">
      <c r="B23" s="56"/>
      <c r="C23" s="55"/>
      <c r="D23" s="55"/>
      <c r="E23" s="198" t="s">
        <v>322</v>
      </c>
      <c r="F23" s="158" t="s">
        <v>207</v>
      </c>
      <c r="G23" s="167" t="s">
        <v>216</v>
      </c>
    </row>
    <row r="24" spans="2:117" s="79" customFormat="1" ht="120" hidden="1" customHeight="1">
      <c r="B24" s="55"/>
      <c r="C24" s="55"/>
      <c r="D24" s="55"/>
      <c r="E24" s="163" t="s">
        <v>319</v>
      </c>
      <c r="F24" s="158" t="s">
        <v>208</v>
      </c>
      <c r="G24" s="167" t="s">
        <v>217</v>
      </c>
    </row>
    <row r="25" spans="2:117" s="79" customFormat="1" ht="120" hidden="1" customHeight="1">
      <c r="B25" s="55"/>
      <c r="C25" s="55"/>
      <c r="D25" s="55"/>
      <c r="E25" s="165" t="s">
        <v>320</v>
      </c>
      <c r="F25" s="158" t="s">
        <v>209</v>
      </c>
      <c r="G25" s="167" t="s">
        <v>218</v>
      </c>
    </row>
    <row r="26" spans="2:117" s="79" customFormat="1" ht="180" hidden="1" customHeight="1">
      <c r="B26" s="55"/>
      <c r="C26" s="55"/>
      <c r="D26" s="55"/>
      <c r="E26" s="161" t="s">
        <v>321</v>
      </c>
      <c r="F26" s="55"/>
      <c r="G26" s="167" t="s">
        <v>219</v>
      </c>
    </row>
    <row r="27" spans="2:117" s="79" customFormat="1" ht="135" hidden="1" customHeight="1">
      <c r="B27" s="55"/>
      <c r="C27" s="55"/>
      <c r="D27" s="55"/>
      <c r="E27" s="158" t="s">
        <v>323</v>
      </c>
      <c r="F27" s="55"/>
      <c r="G27" s="167" t="s">
        <v>220</v>
      </c>
    </row>
    <row r="28" spans="2:117" s="79" customFormat="1" ht="90" hidden="1" customHeight="1">
      <c r="B28" s="55"/>
      <c r="C28" s="55"/>
      <c r="D28" s="55"/>
      <c r="E28" s="158" t="s">
        <v>324</v>
      </c>
      <c r="F28" s="55"/>
      <c r="G28" s="167" t="s">
        <v>221</v>
      </c>
    </row>
    <row r="29" spans="2:117" s="79" customFormat="1" ht="180" hidden="1" customHeight="1">
      <c r="B29" s="55"/>
      <c r="C29" s="55"/>
      <c r="D29" s="55"/>
      <c r="E29" s="164" t="s">
        <v>325</v>
      </c>
      <c r="F29" s="55"/>
      <c r="G29" s="167" t="s">
        <v>222</v>
      </c>
    </row>
    <row r="30" spans="2:117" s="79" customFormat="1" ht="90" hidden="1" customHeight="1">
      <c r="B30" s="55"/>
      <c r="C30" s="55"/>
      <c r="D30" s="55"/>
      <c r="E30" s="160" t="s">
        <v>326</v>
      </c>
      <c r="F30" s="55"/>
      <c r="G30" s="168" t="s">
        <v>223</v>
      </c>
    </row>
    <row r="31" spans="2:117" s="79" customFormat="1" ht="90" hidden="1" customHeight="1">
      <c r="B31" s="55"/>
      <c r="C31" s="55"/>
      <c r="D31" s="55"/>
      <c r="E31" s="55"/>
      <c r="F31" s="55"/>
      <c r="G31" s="168" t="s">
        <v>224</v>
      </c>
    </row>
    <row r="32" spans="2:117" s="79" customFormat="1" ht="90" hidden="1" customHeight="1">
      <c r="B32" s="55"/>
      <c r="C32" s="55"/>
      <c r="D32" s="55"/>
      <c r="E32" s="55"/>
      <c r="F32" s="55"/>
      <c r="G32" s="168" t="s">
        <v>225</v>
      </c>
    </row>
    <row r="33" spans="2:7" s="79" customFormat="1" ht="105" hidden="1" customHeight="1">
      <c r="B33" s="55"/>
      <c r="C33" s="55"/>
      <c r="D33" s="55"/>
      <c r="E33" s="55"/>
      <c r="F33" s="55"/>
      <c r="G33" s="168" t="s">
        <v>226</v>
      </c>
    </row>
    <row r="34" spans="2:7" s="79" customFormat="1" ht="105" hidden="1" customHeight="1">
      <c r="B34" s="55"/>
      <c r="C34" s="55"/>
      <c r="D34" s="55"/>
      <c r="E34" s="55"/>
      <c r="F34" s="55"/>
      <c r="G34" s="168" t="s">
        <v>227</v>
      </c>
    </row>
    <row r="35" spans="2:7" s="79" customFormat="1" ht="60" hidden="1" customHeight="1">
      <c r="B35" s="55"/>
      <c r="C35" s="55"/>
      <c r="D35" s="55"/>
      <c r="E35" s="55"/>
      <c r="F35" s="55"/>
      <c r="G35" s="168" t="s">
        <v>228</v>
      </c>
    </row>
    <row r="36" spans="2:7" s="79" customFormat="1" ht="90" hidden="1" customHeight="1">
      <c r="B36" s="55"/>
      <c r="C36" s="55"/>
      <c r="D36" s="55"/>
      <c r="E36" s="55"/>
      <c r="F36" s="55"/>
      <c r="G36" s="168" t="s">
        <v>229</v>
      </c>
    </row>
    <row r="37" spans="2:7" s="79" customFormat="1" ht="105" hidden="1" customHeight="1">
      <c r="B37" s="55"/>
      <c r="C37" s="55"/>
      <c r="D37" s="55"/>
      <c r="E37" s="55"/>
      <c r="F37" s="55"/>
      <c r="G37" s="168" t="s">
        <v>230</v>
      </c>
    </row>
    <row r="38" spans="2:7" s="79" customFormat="1" ht="75" hidden="1" customHeight="1">
      <c r="B38" s="55"/>
      <c r="C38" s="55"/>
      <c r="D38" s="55"/>
      <c r="E38" s="55"/>
      <c r="F38" s="55"/>
      <c r="G38" s="168" t="s">
        <v>231</v>
      </c>
    </row>
    <row r="39" spans="2:7" s="79" customFormat="1" ht="45" hidden="1" customHeight="1">
      <c r="B39" s="55"/>
      <c r="C39" s="55"/>
      <c r="D39" s="55"/>
      <c r="E39" s="55"/>
      <c r="F39" s="55"/>
      <c r="G39" s="168" t="s">
        <v>232</v>
      </c>
    </row>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row r="91" s="79" customFormat="1"/>
    <row r="92" s="79" customFormat="1"/>
    <row r="93" s="79" customFormat="1"/>
    <row r="94" s="79" customFormat="1"/>
    <row r="95" s="79" customFormat="1"/>
  </sheetData>
  <sheetProtection sort="0" autoFilter="0"/>
  <mergeCells count="70">
    <mergeCell ref="J14:K14"/>
    <mergeCell ref="J15:K15"/>
    <mergeCell ref="J16:K16"/>
    <mergeCell ref="J13:K13"/>
    <mergeCell ref="DK7:DK8"/>
    <mergeCell ref="DD7:DD8"/>
    <mergeCell ref="Z6:Z8"/>
    <mergeCell ref="AA6:AA8"/>
    <mergeCell ref="AB6:AB8"/>
    <mergeCell ref="CQ7:CU7"/>
    <mergeCell ref="Y6:Y8"/>
    <mergeCell ref="X6:X8"/>
    <mergeCell ref="DA6:DL6"/>
    <mergeCell ref="DF7:DF8"/>
    <mergeCell ref="DG7:DG8"/>
    <mergeCell ref="DH7:DH8"/>
    <mergeCell ref="DI7:DI8"/>
    <mergeCell ref="DJ7:DJ8"/>
    <mergeCell ref="J9:K9"/>
    <mergeCell ref="J10:K10"/>
    <mergeCell ref="J11:K11"/>
    <mergeCell ref="J12:K12"/>
    <mergeCell ref="DE7:DE8"/>
    <mergeCell ref="CW7:CW8"/>
    <mergeCell ref="CX7:CX8"/>
    <mergeCell ref="DA7:DA8"/>
    <mergeCell ref="DB7:DB8"/>
    <mergeCell ref="DC7:DC8"/>
    <mergeCell ref="DM6:DM8"/>
    <mergeCell ref="BG7:BL7"/>
    <mergeCell ref="BM7:BQ7"/>
    <mergeCell ref="BS7:BX7"/>
    <mergeCell ref="AC6:CX6"/>
    <mergeCell ref="AC7:AH7"/>
    <mergeCell ref="AI7:AN7"/>
    <mergeCell ref="AO7:AT7"/>
    <mergeCell ref="AU7:AZ7"/>
    <mergeCell ref="BA7:BF7"/>
    <mergeCell ref="CY6:CY8"/>
    <mergeCell ref="CZ6:CZ8"/>
    <mergeCell ref="BY7:CD7"/>
    <mergeCell ref="CE7:CJ7"/>
    <mergeCell ref="CK7:CP7"/>
    <mergeCell ref="DL7:DL8"/>
    <mergeCell ref="B6:B8"/>
    <mergeCell ref="C6:C8"/>
    <mergeCell ref="D6:D8"/>
    <mergeCell ref="E6:E8"/>
    <mergeCell ref="F6:F8"/>
    <mergeCell ref="G6:G8"/>
    <mergeCell ref="H6:H8"/>
    <mergeCell ref="I6:I8"/>
    <mergeCell ref="J6:K8"/>
    <mergeCell ref="L6:W7"/>
    <mergeCell ref="B4:AM4"/>
    <mergeCell ref="BG4:CH4"/>
    <mergeCell ref="CI4:CN4"/>
    <mergeCell ref="BG5:CA5"/>
    <mergeCell ref="CC5:CG5"/>
    <mergeCell ref="CI5:CN5"/>
    <mergeCell ref="B1:AF1"/>
    <mergeCell ref="AI1:AL1"/>
    <mergeCell ref="BG1:CA1"/>
    <mergeCell ref="CC1:CG1"/>
    <mergeCell ref="CI1:CN1"/>
    <mergeCell ref="C3:AF3"/>
    <mergeCell ref="AG3:AM3"/>
    <mergeCell ref="BH3:CA3"/>
    <mergeCell ref="CB3:CH3"/>
    <mergeCell ref="CK3:CN3"/>
  </mergeCells>
  <phoneticPr fontId="25" type="noConversion"/>
  <conditionalFormatting sqref="CX9:CY15 CX17:CY18">
    <cfRule type="cellIs" dxfId="7" priority="1" operator="equal">
      <formula>1</formula>
    </cfRule>
    <cfRule type="colorScale" priority="2">
      <colorScale>
        <cfvo type="num" val="0"/>
        <cfvo type="num" val="0.6"/>
        <cfvo type="num" val="0.99"/>
        <color rgb="FFC00000"/>
        <color rgb="FFFFEB84"/>
        <color rgb="FF1DA275"/>
      </colorScale>
    </cfRule>
  </conditionalFormatting>
  <dataValidations count="6">
    <dataValidation type="list" allowBlank="1" showInputMessage="1" showErrorMessage="1" sqref="G9:G15 G17" xr:uid="{6EE9E2AC-FA24-4D2A-AE13-22BFF88F7928}">
      <formula1>$G$33:$G$53</formula1>
    </dataValidation>
    <dataValidation type="list" allowBlank="1" showInputMessage="1" showErrorMessage="1" sqref="F9:F15 F17" xr:uid="{D56498BF-158E-4C13-BDFC-E7AFD4F1DB4C}">
      <formula1>$F$33:$F$39</formula1>
    </dataValidation>
    <dataValidation type="list" allowBlank="1" showInputMessage="1" showErrorMessage="1" sqref="E9:E15 E17" xr:uid="{01CA504B-EE64-4E25-9022-EDFC6197BFF6}">
      <formula1>$E$33:$E$44</formula1>
    </dataValidation>
    <dataValidation type="list" allowBlank="1" showInputMessage="1" showErrorMessage="1" sqref="D9:D15 D17" xr:uid="{256860F6-77FC-418D-AA38-91DFADB048F8}">
      <formula1>$D$33:$D$36</formula1>
    </dataValidation>
    <dataValidation type="list" allowBlank="1" showInputMessage="1" showErrorMessage="1" sqref="C9:C15 C17" xr:uid="{ACE8848C-254E-41EC-A41B-7C9A2B6249E9}">
      <formula1>$C$33:$C$35</formula1>
    </dataValidation>
    <dataValidation type="list" allowBlank="1" showInputMessage="1" showErrorMessage="1" sqref="B9:B15 B17" xr:uid="{4481385D-F562-4875-AD5D-915D3F327701}">
      <formula1>$B$33:$B$36</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BFC81-F06B-4FFA-895C-E680E14091E7}">
  <sheetPr>
    <tabColor theme="9" tint="0.59999389629810485"/>
  </sheetPr>
  <dimension ref="A1:DM118"/>
  <sheetViews>
    <sheetView topLeftCell="B1" zoomScale="70" zoomScaleNormal="70" zoomScaleSheetLayoutView="90" zoomScalePageLayoutView="60" workbookViewId="0">
      <selection activeCell="G6" sqref="G6:G8"/>
    </sheetView>
  </sheetViews>
  <sheetFormatPr baseColWidth="10" defaultColWidth="11.453125" defaultRowHeight="15.5"/>
  <cols>
    <col min="1" max="1" width="5.1796875" style="277" hidden="1" customWidth="1"/>
    <col min="2" max="2" width="21.453125" style="277" customWidth="1"/>
    <col min="3" max="3" width="36" style="55" customWidth="1"/>
    <col min="4" max="4" width="23.453125" style="277" customWidth="1"/>
    <col min="5" max="5" width="23" style="277" customWidth="1"/>
    <col min="6" max="6" width="21" style="277" customWidth="1"/>
    <col min="7" max="7" width="20.1796875" style="277" customWidth="1"/>
    <col min="8" max="8" width="19.7265625" style="277" customWidth="1"/>
    <col min="9" max="9" width="25.81640625" style="277" customWidth="1"/>
    <col min="10" max="10" width="12.54296875" style="277" customWidth="1"/>
    <col min="11" max="11" width="30.1796875" style="277" customWidth="1"/>
    <col min="12" max="21" width="12.54296875" style="277" customWidth="1"/>
    <col min="22" max="22" width="14.54296875" style="277" customWidth="1"/>
    <col min="23" max="23" width="12.54296875" style="277" customWidth="1"/>
    <col min="24" max="24" width="16.81640625" style="277" customWidth="1"/>
    <col min="25" max="25" width="21.54296875" style="277" customWidth="1"/>
    <col min="26" max="26" width="25.81640625" style="277" customWidth="1"/>
    <col min="27" max="27" width="27.1796875" style="277" customWidth="1"/>
    <col min="28" max="28" width="23" style="277" customWidth="1"/>
    <col min="29" max="29" width="19.54296875" style="277" customWidth="1"/>
    <col min="30" max="31" width="25" style="277" customWidth="1"/>
    <col min="32" max="32" width="12.54296875" style="277" customWidth="1"/>
    <col min="33" max="33" width="19.7265625" style="277" customWidth="1"/>
    <col min="34" max="34" width="20.26953125" style="277" customWidth="1"/>
    <col min="35" max="35" width="18.1796875" style="277" customWidth="1"/>
    <col min="36" max="36" width="21" style="277" customWidth="1"/>
    <col min="37" max="38" width="12.54296875" style="277" customWidth="1"/>
    <col min="39" max="39" width="19.7265625" style="277" customWidth="1"/>
    <col min="40" max="40" width="20.26953125" style="277" customWidth="1"/>
    <col min="41" max="41" width="18.81640625" style="275" customWidth="1"/>
    <col min="42" max="42" width="22.1796875" style="275" customWidth="1"/>
    <col min="43" max="44" width="12.54296875" style="275" customWidth="1"/>
    <col min="45" max="45" width="19.7265625" style="275" customWidth="1"/>
    <col min="46" max="46" width="20.26953125" style="277" customWidth="1"/>
    <col min="47" max="47" width="17.26953125" style="275" customWidth="1"/>
    <col min="48" max="48" width="21.7265625" style="275" customWidth="1"/>
    <col min="49" max="50" width="12.54296875" style="275" customWidth="1"/>
    <col min="51" max="51" width="19.54296875" style="275" customWidth="1"/>
    <col min="52" max="52" width="20.26953125" style="277" customWidth="1"/>
    <col min="53" max="53" width="18.26953125" style="275" customWidth="1"/>
    <col min="54" max="54" width="23.54296875" style="275" customWidth="1"/>
    <col min="55" max="56" width="12.54296875" style="275" customWidth="1"/>
    <col min="57" max="57" width="20.7265625" style="275" customWidth="1"/>
    <col min="58" max="58" width="20.26953125" style="277" customWidth="1"/>
    <col min="59" max="59" width="16.7265625" style="277" customWidth="1"/>
    <col min="60" max="60" width="17" style="277" customWidth="1"/>
    <col min="61" max="62" width="12.54296875" style="277" customWidth="1"/>
    <col min="63" max="63" width="16.81640625" style="277" customWidth="1"/>
    <col min="64" max="64" width="20.26953125" style="277" customWidth="1"/>
    <col min="65" max="65" width="15.81640625" style="277" customWidth="1"/>
    <col min="66" max="66" width="21.453125" style="277" customWidth="1"/>
    <col min="67" max="68" width="12.54296875" style="277" customWidth="1"/>
    <col min="69" max="69" width="17.453125" style="277" customWidth="1"/>
    <col min="70" max="70" width="20.26953125" style="277" customWidth="1"/>
    <col min="71" max="71" width="15.54296875" style="277" customWidth="1"/>
    <col min="72" max="72" width="21" style="277" customWidth="1"/>
    <col min="73" max="74" width="12.54296875" style="277" customWidth="1"/>
    <col min="75" max="75" width="18.54296875" style="277" customWidth="1"/>
    <col min="76" max="76" width="20.26953125" style="277" customWidth="1"/>
    <col min="77" max="77" width="15.453125" style="277" customWidth="1"/>
    <col min="78" max="78" width="18.7265625" style="277" customWidth="1"/>
    <col min="79" max="80" width="12.54296875" style="277" customWidth="1"/>
    <col min="81" max="81" width="17" style="277" customWidth="1"/>
    <col min="82" max="82" width="20.26953125" style="277" customWidth="1"/>
    <col min="83" max="83" width="14.81640625" style="277" customWidth="1"/>
    <col min="84" max="84" width="18.54296875" style="277" customWidth="1"/>
    <col min="85" max="86" width="12.54296875" style="277" customWidth="1"/>
    <col min="87" max="87" width="17.81640625" style="277" customWidth="1"/>
    <col min="88" max="88" width="20.26953125" style="277" customWidth="1"/>
    <col min="89" max="89" width="15" style="277" customWidth="1"/>
    <col min="90" max="90" width="18.54296875" style="277" customWidth="1"/>
    <col min="91" max="92" width="18.26953125" style="277" customWidth="1"/>
    <col min="93" max="93" width="23.1796875" style="277" customWidth="1"/>
    <col min="94" max="94" width="20.26953125" style="277" customWidth="1"/>
    <col min="95" max="95" width="19.453125" style="277" customWidth="1"/>
    <col min="96" max="96" width="27.81640625" style="277" customWidth="1"/>
    <col min="97" max="97" width="29" style="277" customWidth="1"/>
    <col min="98" max="98" width="26.7265625" style="277" customWidth="1"/>
    <col min="99" max="100" width="20.26953125" style="277" customWidth="1"/>
    <col min="101" max="101" width="17.26953125" style="277" customWidth="1"/>
    <col min="102" max="103" width="21.26953125" style="277" customWidth="1"/>
    <col min="104" max="104" width="19.1796875" style="277" customWidth="1"/>
    <col min="105" max="105" width="18.81640625" style="277" customWidth="1"/>
    <col min="106" max="106" width="18.1796875" style="277" customWidth="1"/>
    <col min="107" max="107" width="17.54296875" style="277" customWidth="1"/>
    <col min="108" max="108" width="17.1796875" style="277" customWidth="1"/>
    <col min="109" max="109" width="22" style="277" customWidth="1"/>
    <col min="110" max="112" width="18.1796875" style="277" customWidth="1"/>
    <col min="113" max="113" width="20.81640625" style="277" customWidth="1"/>
    <col min="114" max="114" width="17.54296875" style="277" customWidth="1"/>
    <col min="115" max="115" width="18.453125" style="277" customWidth="1"/>
    <col min="116" max="116" width="18" style="277" customWidth="1"/>
    <col min="117" max="117" width="29.81640625" style="277" customWidth="1"/>
    <col min="118" max="16384" width="11.453125" style="277"/>
  </cols>
  <sheetData>
    <row r="1" spans="1:117" ht="69.75" customHeight="1">
      <c r="A1" s="275"/>
      <c r="B1" s="610" t="s">
        <v>68</v>
      </c>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276"/>
      <c r="AH1" s="275"/>
      <c r="AI1" s="611"/>
      <c r="AJ1" s="611"/>
      <c r="AK1" s="611"/>
      <c r="AL1" s="611"/>
      <c r="AM1" s="276"/>
      <c r="AN1" s="275"/>
      <c r="AT1" s="275"/>
      <c r="AZ1" s="275"/>
      <c r="BF1" s="275"/>
      <c r="BG1" s="610"/>
      <c r="BH1" s="610"/>
      <c r="BI1" s="610"/>
      <c r="BJ1" s="610"/>
      <c r="BK1" s="610"/>
      <c r="BL1" s="610"/>
      <c r="BM1" s="610"/>
      <c r="BN1" s="610"/>
      <c r="BO1" s="610"/>
      <c r="BP1" s="610"/>
      <c r="BQ1" s="610"/>
      <c r="BR1" s="610"/>
      <c r="BS1" s="610"/>
      <c r="BT1" s="610"/>
      <c r="BU1" s="610"/>
      <c r="BV1" s="610"/>
      <c r="BW1" s="610"/>
      <c r="BX1" s="610"/>
      <c r="BY1" s="610"/>
      <c r="BZ1" s="610"/>
      <c r="CA1" s="610"/>
      <c r="CB1" s="276"/>
      <c r="CC1" s="611"/>
      <c r="CD1" s="611"/>
      <c r="CE1" s="611"/>
      <c r="CF1" s="611"/>
      <c r="CG1" s="611"/>
      <c r="CH1" s="276"/>
      <c r="CI1" s="610"/>
      <c r="CJ1" s="610"/>
      <c r="CK1" s="610"/>
      <c r="CL1" s="610"/>
      <c r="CM1" s="610"/>
      <c r="CN1" s="610"/>
    </row>
    <row r="2" spans="1:117" ht="16" thickBot="1">
      <c r="A2" s="275"/>
      <c r="B2" s="275"/>
      <c r="C2" s="79"/>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I2" s="275"/>
      <c r="AJ2" s="275"/>
      <c r="AK2" s="275"/>
      <c r="AL2" s="275"/>
      <c r="AM2" s="275"/>
      <c r="BG2" s="275"/>
      <c r="BH2" s="275"/>
      <c r="BI2" s="275"/>
      <c r="BJ2" s="275"/>
      <c r="BK2" s="275"/>
      <c r="BM2" s="275"/>
      <c r="BN2" s="275"/>
      <c r="BO2" s="275"/>
      <c r="BP2" s="275"/>
      <c r="BQ2" s="275"/>
      <c r="BS2" s="275"/>
      <c r="BT2" s="275"/>
      <c r="BU2" s="275"/>
      <c r="BV2" s="275"/>
      <c r="BW2" s="275"/>
      <c r="BY2" s="275"/>
      <c r="BZ2" s="275"/>
      <c r="CA2" s="275"/>
      <c r="CB2" s="275"/>
      <c r="CC2" s="275"/>
      <c r="CE2" s="275"/>
      <c r="CF2" s="275"/>
      <c r="CG2" s="275"/>
      <c r="CH2" s="275"/>
      <c r="CI2" s="275"/>
      <c r="CK2" s="275"/>
      <c r="CL2" s="275"/>
      <c r="CM2" s="275"/>
      <c r="CN2" s="275"/>
    </row>
    <row r="3" spans="1:117" ht="47.25" customHeight="1" thickBot="1">
      <c r="A3" s="275"/>
      <c r="B3" s="278" t="s">
        <v>147</v>
      </c>
      <c r="C3" s="600"/>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2"/>
      <c r="AG3" s="603"/>
      <c r="AH3" s="603"/>
      <c r="AI3" s="603"/>
      <c r="AJ3" s="603"/>
      <c r="AK3" s="603"/>
      <c r="AL3" s="603"/>
      <c r="AM3" s="603"/>
      <c r="AN3" s="275"/>
      <c r="AT3" s="275"/>
      <c r="AZ3" s="275"/>
      <c r="BF3" s="275"/>
      <c r="BG3" s="280"/>
      <c r="BH3" s="604"/>
      <c r="BI3" s="604"/>
      <c r="BJ3" s="604"/>
      <c r="BK3" s="604"/>
      <c r="BL3" s="604"/>
      <c r="BM3" s="604"/>
      <c r="BN3" s="604"/>
      <c r="BO3" s="604"/>
      <c r="BP3" s="604"/>
      <c r="BQ3" s="604"/>
      <c r="BR3" s="604"/>
      <c r="BS3" s="604"/>
      <c r="BT3" s="604"/>
      <c r="BU3" s="604"/>
      <c r="BV3" s="604"/>
      <c r="BW3" s="604"/>
      <c r="BX3" s="604"/>
      <c r="BY3" s="604"/>
      <c r="BZ3" s="604"/>
      <c r="CA3" s="604"/>
      <c r="CB3" s="603"/>
      <c r="CC3" s="603"/>
      <c r="CD3" s="603"/>
      <c r="CE3" s="603"/>
      <c r="CF3" s="603"/>
      <c r="CG3" s="603"/>
      <c r="CH3" s="603"/>
      <c r="CI3" s="280"/>
      <c r="CK3" s="604"/>
      <c r="CL3" s="604"/>
      <c r="CM3" s="604"/>
      <c r="CN3" s="604"/>
    </row>
    <row r="4" spans="1:117" ht="24.75" customHeight="1">
      <c r="A4" s="275"/>
      <c r="B4" s="605"/>
      <c r="C4" s="605"/>
      <c r="D4" s="605"/>
      <c r="E4" s="605"/>
      <c r="F4" s="605"/>
      <c r="G4" s="605"/>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275"/>
      <c r="AT4" s="275"/>
      <c r="AZ4" s="275"/>
      <c r="BF4" s="275"/>
      <c r="BG4" s="605"/>
      <c r="BH4" s="605"/>
      <c r="BI4" s="605"/>
      <c r="BJ4" s="605"/>
      <c r="BK4" s="605"/>
      <c r="BL4" s="605"/>
      <c r="BM4" s="605"/>
      <c r="BN4" s="605"/>
      <c r="BO4" s="605"/>
      <c r="BP4" s="605"/>
      <c r="BQ4" s="605"/>
      <c r="BR4" s="605"/>
      <c r="BS4" s="605"/>
      <c r="BT4" s="605"/>
      <c r="BU4" s="605"/>
      <c r="BV4" s="605"/>
      <c r="BW4" s="605"/>
      <c r="BX4" s="605"/>
      <c r="BY4" s="605"/>
      <c r="BZ4" s="605"/>
      <c r="CA4" s="605"/>
      <c r="CB4" s="605"/>
      <c r="CC4" s="605"/>
      <c r="CD4" s="605"/>
      <c r="CE4" s="605"/>
      <c r="CF4" s="605"/>
      <c r="CG4" s="605"/>
      <c r="CH4" s="605"/>
      <c r="CI4" s="605"/>
      <c r="CJ4" s="605"/>
      <c r="CK4" s="605"/>
      <c r="CL4" s="605"/>
      <c r="CM4" s="605"/>
      <c r="CN4" s="605"/>
    </row>
    <row r="5" spans="1:117" ht="16" thickBot="1">
      <c r="A5" s="275"/>
      <c r="B5" s="281"/>
      <c r="C5" s="82"/>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T5" s="275"/>
      <c r="AZ5" s="275"/>
      <c r="BF5" s="275"/>
      <c r="BG5" s="610"/>
      <c r="BH5" s="610"/>
      <c r="BI5" s="610"/>
      <c r="BJ5" s="610"/>
      <c r="BK5" s="610"/>
      <c r="BL5" s="610"/>
      <c r="BM5" s="610"/>
      <c r="BN5" s="610"/>
      <c r="BO5" s="610"/>
      <c r="BP5" s="610"/>
      <c r="BQ5" s="610"/>
      <c r="BR5" s="610"/>
      <c r="BS5" s="610"/>
      <c r="BT5" s="610"/>
      <c r="BU5" s="610"/>
      <c r="BV5" s="610"/>
      <c r="BW5" s="610"/>
      <c r="BX5" s="610"/>
      <c r="BY5" s="610"/>
      <c r="BZ5" s="610"/>
      <c r="CA5" s="610"/>
      <c r="CB5" s="276"/>
      <c r="CC5" s="611"/>
      <c r="CD5" s="611"/>
      <c r="CE5" s="611"/>
      <c r="CF5" s="611"/>
      <c r="CG5" s="611"/>
      <c r="CH5" s="276"/>
      <c r="CI5" s="610"/>
      <c r="CJ5" s="610"/>
      <c r="CK5" s="610"/>
      <c r="CL5" s="610"/>
      <c r="CM5" s="610"/>
      <c r="CN5" s="610"/>
    </row>
    <row r="6" spans="1:117" ht="15" customHeight="1" thickBot="1">
      <c r="A6" s="281"/>
      <c r="B6" s="606" t="s">
        <v>292</v>
      </c>
      <c r="C6" s="534" t="s">
        <v>609</v>
      </c>
      <c r="D6" s="606" t="s">
        <v>294</v>
      </c>
      <c r="E6" s="606" t="s">
        <v>5</v>
      </c>
      <c r="F6" s="606" t="s">
        <v>838</v>
      </c>
      <c r="G6" s="606" t="s">
        <v>842</v>
      </c>
      <c r="H6" s="607" t="s">
        <v>295</v>
      </c>
      <c r="I6" s="607" t="s">
        <v>9</v>
      </c>
      <c r="J6" s="608" t="s">
        <v>148</v>
      </c>
      <c r="K6" s="608"/>
      <c r="L6" s="613" t="s">
        <v>339</v>
      </c>
      <c r="M6" s="613"/>
      <c r="N6" s="613"/>
      <c r="O6" s="613"/>
      <c r="P6" s="613"/>
      <c r="Q6" s="613"/>
      <c r="R6" s="613"/>
      <c r="S6" s="613"/>
      <c r="T6" s="613"/>
      <c r="U6" s="613"/>
      <c r="V6" s="613"/>
      <c r="W6" s="613"/>
      <c r="X6" s="613" t="s">
        <v>340</v>
      </c>
      <c r="Y6" s="608" t="s">
        <v>296</v>
      </c>
      <c r="Z6" s="608" t="s">
        <v>149</v>
      </c>
      <c r="AA6" s="608" t="s">
        <v>150</v>
      </c>
      <c r="AB6" s="608" t="s">
        <v>151</v>
      </c>
      <c r="AC6" s="608" t="s">
        <v>152</v>
      </c>
      <c r="AD6" s="608"/>
      <c r="AE6" s="608"/>
      <c r="AF6" s="608"/>
      <c r="AG6" s="608"/>
      <c r="AH6" s="608"/>
      <c r="AI6" s="608"/>
      <c r="AJ6" s="608"/>
      <c r="AK6" s="608"/>
      <c r="AL6" s="608"/>
      <c r="AM6" s="608"/>
      <c r="AN6" s="608"/>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c r="CU6" s="608"/>
      <c r="CV6" s="608"/>
      <c r="CW6" s="608"/>
      <c r="CX6" s="608"/>
      <c r="CY6" s="622" t="s">
        <v>348</v>
      </c>
      <c r="CZ6" s="624" t="s">
        <v>153</v>
      </c>
      <c r="DA6" s="616" t="s">
        <v>154</v>
      </c>
      <c r="DB6" s="617"/>
      <c r="DC6" s="617"/>
      <c r="DD6" s="617"/>
      <c r="DE6" s="617"/>
      <c r="DF6" s="617"/>
      <c r="DG6" s="617"/>
      <c r="DH6" s="617"/>
      <c r="DI6" s="617"/>
      <c r="DJ6" s="617"/>
      <c r="DK6" s="617"/>
      <c r="DL6" s="618"/>
      <c r="DM6" s="619" t="s">
        <v>155</v>
      </c>
    </row>
    <row r="7" spans="1:117" ht="15" customHeight="1">
      <c r="A7" s="281"/>
      <c r="B7" s="606"/>
      <c r="C7" s="534"/>
      <c r="D7" s="606"/>
      <c r="E7" s="606"/>
      <c r="F7" s="606"/>
      <c r="G7" s="606"/>
      <c r="H7" s="607"/>
      <c r="I7" s="607"/>
      <c r="J7" s="608"/>
      <c r="K7" s="608"/>
      <c r="L7" s="613"/>
      <c r="M7" s="613"/>
      <c r="N7" s="613"/>
      <c r="O7" s="613"/>
      <c r="P7" s="613"/>
      <c r="Q7" s="613"/>
      <c r="R7" s="613"/>
      <c r="S7" s="613"/>
      <c r="T7" s="613"/>
      <c r="U7" s="613"/>
      <c r="V7" s="613"/>
      <c r="W7" s="613"/>
      <c r="X7" s="613"/>
      <c r="Y7" s="608"/>
      <c r="Z7" s="608"/>
      <c r="AA7" s="608"/>
      <c r="AB7" s="608"/>
      <c r="AC7" s="608" t="s">
        <v>156</v>
      </c>
      <c r="AD7" s="608"/>
      <c r="AE7" s="608"/>
      <c r="AF7" s="608"/>
      <c r="AG7" s="608"/>
      <c r="AH7" s="608"/>
      <c r="AI7" s="612" t="s">
        <v>157</v>
      </c>
      <c r="AJ7" s="612"/>
      <c r="AK7" s="612"/>
      <c r="AL7" s="612"/>
      <c r="AM7" s="612"/>
      <c r="AN7" s="612"/>
      <c r="AO7" s="608" t="s">
        <v>158</v>
      </c>
      <c r="AP7" s="608"/>
      <c r="AQ7" s="608"/>
      <c r="AR7" s="608"/>
      <c r="AS7" s="608"/>
      <c r="AT7" s="608"/>
      <c r="AU7" s="612" t="s">
        <v>159</v>
      </c>
      <c r="AV7" s="612"/>
      <c r="AW7" s="612"/>
      <c r="AX7" s="612"/>
      <c r="AY7" s="612"/>
      <c r="AZ7" s="612"/>
      <c r="BA7" s="608" t="s">
        <v>160</v>
      </c>
      <c r="BB7" s="608"/>
      <c r="BC7" s="608"/>
      <c r="BD7" s="608"/>
      <c r="BE7" s="608"/>
      <c r="BF7" s="608"/>
      <c r="BG7" s="612" t="s">
        <v>161</v>
      </c>
      <c r="BH7" s="612"/>
      <c r="BI7" s="612"/>
      <c r="BJ7" s="612"/>
      <c r="BK7" s="612"/>
      <c r="BL7" s="612"/>
      <c r="BM7" s="608" t="s">
        <v>162</v>
      </c>
      <c r="BN7" s="608"/>
      <c r="BO7" s="608"/>
      <c r="BP7" s="608"/>
      <c r="BQ7" s="608"/>
      <c r="BR7" s="282"/>
      <c r="BS7" s="612" t="s">
        <v>163</v>
      </c>
      <c r="BT7" s="612"/>
      <c r="BU7" s="612"/>
      <c r="BV7" s="612"/>
      <c r="BW7" s="612"/>
      <c r="BX7" s="612"/>
      <c r="BY7" s="608" t="s">
        <v>164</v>
      </c>
      <c r="BZ7" s="608"/>
      <c r="CA7" s="608"/>
      <c r="CB7" s="608"/>
      <c r="CC7" s="608"/>
      <c r="CD7" s="608"/>
      <c r="CE7" s="612" t="s">
        <v>165</v>
      </c>
      <c r="CF7" s="612"/>
      <c r="CG7" s="612"/>
      <c r="CH7" s="612"/>
      <c r="CI7" s="612"/>
      <c r="CJ7" s="612"/>
      <c r="CK7" s="608" t="s">
        <v>166</v>
      </c>
      <c r="CL7" s="608"/>
      <c r="CM7" s="608"/>
      <c r="CN7" s="608"/>
      <c r="CO7" s="608"/>
      <c r="CP7" s="608"/>
      <c r="CQ7" s="612" t="s">
        <v>167</v>
      </c>
      <c r="CR7" s="612"/>
      <c r="CS7" s="612"/>
      <c r="CT7" s="612"/>
      <c r="CU7" s="612"/>
      <c r="CV7" s="283"/>
      <c r="CW7" s="608" t="s">
        <v>168</v>
      </c>
      <c r="CX7" s="608" t="s">
        <v>169</v>
      </c>
      <c r="CY7" s="623"/>
      <c r="CZ7" s="625"/>
      <c r="DA7" s="629" t="s">
        <v>156</v>
      </c>
      <c r="DB7" s="614" t="s">
        <v>157</v>
      </c>
      <c r="DC7" s="614" t="s">
        <v>158</v>
      </c>
      <c r="DD7" s="614" t="s">
        <v>159</v>
      </c>
      <c r="DE7" s="614" t="s">
        <v>160</v>
      </c>
      <c r="DF7" s="614" t="s">
        <v>161</v>
      </c>
      <c r="DG7" s="614" t="s">
        <v>162</v>
      </c>
      <c r="DH7" s="614" t="s">
        <v>163</v>
      </c>
      <c r="DI7" s="614" t="s">
        <v>164</v>
      </c>
      <c r="DJ7" s="614" t="s">
        <v>165</v>
      </c>
      <c r="DK7" s="614" t="s">
        <v>166</v>
      </c>
      <c r="DL7" s="627" t="s">
        <v>167</v>
      </c>
      <c r="DM7" s="620"/>
    </row>
    <row r="8" spans="1:117" ht="84">
      <c r="A8" s="281"/>
      <c r="B8" s="606"/>
      <c r="C8" s="534"/>
      <c r="D8" s="606"/>
      <c r="E8" s="606"/>
      <c r="F8" s="606"/>
      <c r="G8" s="606"/>
      <c r="H8" s="607"/>
      <c r="I8" s="607"/>
      <c r="J8" s="609"/>
      <c r="K8" s="609"/>
      <c r="L8" s="284" t="s">
        <v>328</v>
      </c>
      <c r="M8" s="284" t="s">
        <v>300</v>
      </c>
      <c r="N8" s="284" t="s">
        <v>329</v>
      </c>
      <c r="O8" s="284" t="s">
        <v>330</v>
      </c>
      <c r="P8" s="284" t="s">
        <v>331</v>
      </c>
      <c r="Q8" s="284" t="s">
        <v>332</v>
      </c>
      <c r="R8" s="284" t="s">
        <v>333</v>
      </c>
      <c r="S8" s="284" t="s">
        <v>334</v>
      </c>
      <c r="T8" s="284" t="s">
        <v>335</v>
      </c>
      <c r="U8" s="284" t="s">
        <v>336</v>
      </c>
      <c r="V8" s="284" t="s">
        <v>337</v>
      </c>
      <c r="W8" s="284" t="s">
        <v>338</v>
      </c>
      <c r="X8" s="613"/>
      <c r="Y8" s="608"/>
      <c r="Z8" s="609"/>
      <c r="AA8" s="609"/>
      <c r="AB8" s="608"/>
      <c r="AC8" s="282" t="s">
        <v>170</v>
      </c>
      <c r="AD8" s="282" t="s">
        <v>171</v>
      </c>
      <c r="AE8" s="282" t="s">
        <v>420</v>
      </c>
      <c r="AF8" s="282" t="s">
        <v>173</v>
      </c>
      <c r="AG8" s="282" t="s">
        <v>297</v>
      </c>
      <c r="AH8" s="282" t="s">
        <v>327</v>
      </c>
      <c r="AI8" s="283" t="s">
        <v>170</v>
      </c>
      <c r="AJ8" s="283" t="s">
        <v>171</v>
      </c>
      <c r="AK8" s="283" t="s">
        <v>172</v>
      </c>
      <c r="AL8" s="283" t="s">
        <v>173</v>
      </c>
      <c r="AM8" s="283" t="s">
        <v>297</v>
      </c>
      <c r="AN8" s="283" t="s">
        <v>327</v>
      </c>
      <c r="AO8" s="282" t="s">
        <v>170</v>
      </c>
      <c r="AP8" s="282" t="s">
        <v>171</v>
      </c>
      <c r="AQ8" s="282" t="s">
        <v>172</v>
      </c>
      <c r="AR8" s="282" t="s">
        <v>173</v>
      </c>
      <c r="AS8" s="282" t="s">
        <v>297</v>
      </c>
      <c r="AT8" s="282" t="s">
        <v>327</v>
      </c>
      <c r="AU8" s="283" t="s">
        <v>170</v>
      </c>
      <c r="AV8" s="283" t="s">
        <v>171</v>
      </c>
      <c r="AW8" s="283" t="s">
        <v>172</v>
      </c>
      <c r="AX8" s="283" t="s">
        <v>173</v>
      </c>
      <c r="AY8" s="283" t="s">
        <v>297</v>
      </c>
      <c r="AZ8" s="283" t="s">
        <v>327</v>
      </c>
      <c r="BA8" s="282" t="s">
        <v>170</v>
      </c>
      <c r="BB8" s="282" t="s">
        <v>171</v>
      </c>
      <c r="BC8" s="282" t="s">
        <v>172</v>
      </c>
      <c r="BD8" s="282" t="s">
        <v>173</v>
      </c>
      <c r="BE8" s="282" t="s">
        <v>297</v>
      </c>
      <c r="BF8" s="282" t="s">
        <v>327</v>
      </c>
      <c r="BG8" s="283" t="s">
        <v>170</v>
      </c>
      <c r="BH8" s="283" t="s">
        <v>171</v>
      </c>
      <c r="BI8" s="283" t="s">
        <v>172</v>
      </c>
      <c r="BJ8" s="283" t="s">
        <v>173</v>
      </c>
      <c r="BK8" s="283" t="s">
        <v>297</v>
      </c>
      <c r="BL8" s="283" t="s">
        <v>327</v>
      </c>
      <c r="BM8" s="282" t="s">
        <v>170</v>
      </c>
      <c r="BN8" s="282" t="s">
        <v>171</v>
      </c>
      <c r="BO8" s="282" t="s">
        <v>172</v>
      </c>
      <c r="BP8" s="282" t="s">
        <v>173</v>
      </c>
      <c r="BQ8" s="282" t="s">
        <v>297</v>
      </c>
      <c r="BR8" s="282" t="s">
        <v>327</v>
      </c>
      <c r="BS8" s="283" t="s">
        <v>170</v>
      </c>
      <c r="BT8" s="285" t="s">
        <v>171</v>
      </c>
      <c r="BU8" s="283" t="s">
        <v>172</v>
      </c>
      <c r="BV8" s="283" t="s">
        <v>173</v>
      </c>
      <c r="BW8" s="283" t="s">
        <v>297</v>
      </c>
      <c r="BX8" s="283" t="s">
        <v>327</v>
      </c>
      <c r="BY8" s="282" t="s">
        <v>170</v>
      </c>
      <c r="BZ8" s="282" t="s">
        <v>171</v>
      </c>
      <c r="CA8" s="282" t="s">
        <v>172</v>
      </c>
      <c r="CB8" s="286" t="s">
        <v>173</v>
      </c>
      <c r="CC8" s="282" t="s">
        <v>297</v>
      </c>
      <c r="CD8" s="282" t="s">
        <v>327</v>
      </c>
      <c r="CE8" s="283" t="s">
        <v>170</v>
      </c>
      <c r="CF8" s="283" t="s">
        <v>171</v>
      </c>
      <c r="CG8" s="283" t="s">
        <v>172</v>
      </c>
      <c r="CH8" s="283" t="s">
        <v>173</v>
      </c>
      <c r="CI8" s="283" t="s">
        <v>297</v>
      </c>
      <c r="CJ8" s="283" t="s">
        <v>327</v>
      </c>
      <c r="CK8" s="282" t="s">
        <v>170</v>
      </c>
      <c r="CL8" s="282" t="s">
        <v>171</v>
      </c>
      <c r="CM8" s="282" t="s">
        <v>172</v>
      </c>
      <c r="CN8" s="282" t="s">
        <v>173</v>
      </c>
      <c r="CO8" s="282" t="s">
        <v>297</v>
      </c>
      <c r="CP8" s="282" t="s">
        <v>327</v>
      </c>
      <c r="CQ8" s="283" t="s">
        <v>170</v>
      </c>
      <c r="CR8" s="283" t="s">
        <v>171</v>
      </c>
      <c r="CS8" s="283" t="s">
        <v>172</v>
      </c>
      <c r="CT8" s="283" t="s">
        <v>173</v>
      </c>
      <c r="CU8" s="282" t="s">
        <v>297</v>
      </c>
      <c r="CV8" s="282" t="s">
        <v>327</v>
      </c>
      <c r="CW8" s="608"/>
      <c r="CX8" s="608"/>
      <c r="CY8" s="623"/>
      <c r="CZ8" s="625"/>
      <c r="DA8" s="630"/>
      <c r="DB8" s="615"/>
      <c r="DC8" s="615"/>
      <c r="DD8" s="615"/>
      <c r="DE8" s="615"/>
      <c r="DF8" s="615"/>
      <c r="DG8" s="615"/>
      <c r="DH8" s="615"/>
      <c r="DI8" s="615"/>
      <c r="DJ8" s="615"/>
      <c r="DK8" s="615"/>
      <c r="DL8" s="628"/>
      <c r="DM8" s="621"/>
    </row>
    <row r="9" spans="1:117" ht="168">
      <c r="A9" s="281"/>
      <c r="B9" s="273" t="s">
        <v>190</v>
      </c>
      <c r="C9" s="445" t="s">
        <v>607</v>
      </c>
      <c r="D9" s="316" t="s">
        <v>200</v>
      </c>
      <c r="E9" s="316" t="s">
        <v>325</v>
      </c>
      <c r="F9" s="316" t="s">
        <v>207</v>
      </c>
      <c r="G9" s="316" t="s">
        <v>223</v>
      </c>
      <c r="H9" s="287" t="s">
        <v>411</v>
      </c>
      <c r="I9" s="287" t="s">
        <v>412</v>
      </c>
      <c r="J9" s="626" t="s">
        <v>385</v>
      </c>
      <c r="K9" s="626"/>
      <c r="L9" s="266"/>
      <c r="M9" s="266"/>
      <c r="N9" s="266"/>
      <c r="O9" s="266"/>
      <c r="P9" s="266"/>
      <c r="Q9" s="266"/>
      <c r="R9" s="266"/>
      <c r="S9" s="266"/>
      <c r="T9" s="266"/>
      <c r="U9" s="266"/>
      <c r="V9" s="266"/>
      <c r="W9" s="266">
        <v>1</v>
      </c>
      <c r="X9" s="266" t="s">
        <v>413</v>
      </c>
      <c r="Y9" s="288" t="s">
        <v>415</v>
      </c>
      <c r="Z9" s="268" t="s">
        <v>68</v>
      </c>
      <c r="AA9" s="268" t="s">
        <v>384</v>
      </c>
      <c r="AB9" s="289">
        <v>1</v>
      </c>
      <c r="AC9" s="268">
        <f>+L9</f>
        <v>0</v>
      </c>
      <c r="AD9" s="290">
        <f>IFERROR(AC9/SUM($L9:$W9)*100,0)</f>
        <v>0</v>
      </c>
      <c r="AE9" s="290"/>
      <c r="AF9" s="290">
        <f>IFERROR(AE9/SUM($L9:$W9)*100,0)</f>
        <v>0</v>
      </c>
      <c r="AG9" s="268"/>
      <c r="AH9" s="265"/>
      <c r="AI9" s="268">
        <f>+M9</f>
        <v>0</v>
      </c>
      <c r="AJ9" s="290">
        <f>IFERROR(AI9/SUM($L9:$W9)*100,0)</f>
        <v>0</v>
      </c>
      <c r="AK9" s="290"/>
      <c r="AL9" s="290">
        <f>IFERROR(AK9/SUM($L9:$W9)*100,0)</f>
        <v>0</v>
      </c>
      <c r="AM9" s="268"/>
      <c r="AN9" s="265"/>
      <c r="AO9" s="268">
        <f>+N9</f>
        <v>0</v>
      </c>
      <c r="AP9" s="290">
        <f>IFERROR(AO9/SUM($L9:$W9)*100,0)</f>
        <v>0</v>
      </c>
      <c r="AQ9" s="290"/>
      <c r="AR9" s="290">
        <f>IFERROR(AQ9/SUM($L9:$W9)*100,0)</f>
        <v>0</v>
      </c>
      <c r="AS9" s="268"/>
      <c r="AT9" s="265"/>
      <c r="AU9" s="268">
        <f>+O9</f>
        <v>0</v>
      </c>
      <c r="AV9" s="290">
        <f>IFERROR(AU9/SUM($L9:$W9)*100,0)</f>
        <v>0</v>
      </c>
      <c r="AW9" s="290"/>
      <c r="AX9" s="290">
        <f>IFERROR(AW9/SUM($L9:$W9)*100,0)</f>
        <v>0</v>
      </c>
      <c r="AY9" s="268"/>
      <c r="AZ9" s="265"/>
      <c r="BA9" s="291">
        <f t="shared" ref="BA9:BA41" si="0">+P9</f>
        <v>0</v>
      </c>
      <c r="BB9" s="290">
        <f>IFERROR(BA9/SUM($L9:$W9)*100,0)</f>
        <v>0</v>
      </c>
      <c r="BC9" s="290"/>
      <c r="BD9" s="290">
        <f>IFERROR(BC9/SUM($L9:$W9)*100,0)</f>
        <v>0</v>
      </c>
      <c r="BE9" s="291"/>
      <c r="BF9" s="265"/>
      <c r="BG9" s="291">
        <f>+Q9</f>
        <v>0</v>
      </c>
      <c r="BH9" s="290">
        <f>IFERROR(BG9/SUM($L9:$W9)*100,0)</f>
        <v>0</v>
      </c>
      <c r="BI9" s="290"/>
      <c r="BJ9" s="290">
        <f>IFERROR(BI9/SUM($L9:$W9)*100,0)</f>
        <v>0</v>
      </c>
      <c r="BK9" s="292"/>
      <c r="BL9" s="265"/>
      <c r="BM9" s="291">
        <f>+R9</f>
        <v>0</v>
      </c>
      <c r="BN9" s="290">
        <f>IFERROR(BM9/SUM($L9:$W9)*100,0)</f>
        <v>0</v>
      </c>
      <c r="BO9" s="290"/>
      <c r="BP9" s="290">
        <f>IFERROR(BO9/SUM($L9:$W9)*100,0)</f>
        <v>0</v>
      </c>
      <c r="BQ9" s="265"/>
      <c r="BR9" s="265"/>
      <c r="BS9" s="265">
        <f>+S9</f>
        <v>0</v>
      </c>
      <c r="BT9" s="290">
        <f>IFERROR(BS9/SUM($L9:$W9)*100,0)</f>
        <v>0</v>
      </c>
      <c r="BU9" s="290"/>
      <c r="BV9" s="290">
        <f>IFERROR(BU9/SUM($L9:$W9)*100,0)</f>
        <v>0</v>
      </c>
      <c r="BW9" s="265"/>
      <c r="BX9" s="265"/>
      <c r="BY9" s="265">
        <f>+T9</f>
        <v>0</v>
      </c>
      <c r="BZ9" s="290">
        <f>IFERROR(BY9/SUM($L9:$W9)*100,0)</f>
        <v>0</v>
      </c>
      <c r="CA9" s="290"/>
      <c r="CB9" s="290">
        <f>IFERROR(CA9/SUM($L9:$W9)*100,0)</f>
        <v>0</v>
      </c>
      <c r="CC9" s="265"/>
      <c r="CD9" s="265"/>
      <c r="CE9" s="265">
        <f>+U9</f>
        <v>0</v>
      </c>
      <c r="CF9" s="290">
        <f>IFERROR(CE9/SUM($L9:$W9)*100,0)</f>
        <v>0</v>
      </c>
      <c r="CG9" s="290"/>
      <c r="CH9" s="290">
        <f>IFERROR(CG9/SUM($L9:$W9)*100,0)</f>
        <v>0</v>
      </c>
      <c r="CI9" s="265"/>
      <c r="CJ9" s="265"/>
      <c r="CK9" s="265">
        <f>+V9</f>
        <v>0</v>
      </c>
      <c r="CL9" s="290">
        <f>IFERROR(CK9/SUM($L9:$W9)*100,0)</f>
        <v>0</v>
      </c>
      <c r="CM9" s="290"/>
      <c r="CN9" s="290">
        <f>IFERROR(CM9/SUM($L9:$W9)*100,0)</f>
        <v>0</v>
      </c>
      <c r="CO9" s="265"/>
      <c r="CP9" s="265"/>
      <c r="CQ9" s="265">
        <f>+W9</f>
        <v>1</v>
      </c>
      <c r="CR9" s="290">
        <f>IFERROR(CQ9/SUM($L9:$W9)*100,0)</f>
        <v>100</v>
      </c>
      <c r="CS9" s="290"/>
      <c r="CT9" s="290">
        <f>IFERROR(CS9/SUM($L9:$W9)*100,0)</f>
        <v>0</v>
      </c>
      <c r="CU9" s="265"/>
      <c r="CV9" s="265"/>
      <c r="CW9" s="265">
        <f t="shared" ref="CW9:CW41" si="1">SUM(CS9,CM9,CG9,CA9,BU9,BO9,BI9,BC9,AW9,AQ9,AK9,AE9)</f>
        <v>0</v>
      </c>
      <c r="CX9" s="293">
        <f t="shared" ref="CX9:CX41" si="2">SUM(CT9,CN9,CH9,CB9,BV9,BP9,BJ9,BD9,AX9,AR9,AL9,AF9)</f>
        <v>0</v>
      </c>
      <c r="CY9" s="294"/>
      <c r="CZ9" s="274"/>
      <c r="DA9" s="295"/>
      <c r="DB9" s="295"/>
      <c r="DC9" s="165"/>
      <c r="DD9" s="165"/>
      <c r="DE9" s="274"/>
      <c r="DF9" s="274"/>
      <c r="DG9" s="274"/>
      <c r="DH9" s="274"/>
      <c r="DI9" s="274"/>
      <c r="DJ9" s="274"/>
      <c r="DK9" s="274"/>
      <c r="DL9" s="274"/>
      <c r="DM9" s="274"/>
    </row>
    <row r="10" spans="1:117" ht="108.75" customHeight="1">
      <c r="A10" s="281"/>
      <c r="B10" s="273" t="s">
        <v>190</v>
      </c>
      <c r="C10" s="445" t="s">
        <v>607</v>
      </c>
      <c r="D10" s="316" t="s">
        <v>200</v>
      </c>
      <c r="E10" s="316" t="s">
        <v>325</v>
      </c>
      <c r="F10" s="316" t="s">
        <v>207</v>
      </c>
      <c r="G10" s="316" t="s">
        <v>223</v>
      </c>
      <c r="H10" s="287" t="s">
        <v>411</v>
      </c>
      <c r="I10" s="287" t="s">
        <v>412</v>
      </c>
      <c r="J10" s="626" t="s">
        <v>419</v>
      </c>
      <c r="K10" s="626"/>
      <c r="L10" s="266"/>
      <c r="M10" s="266"/>
      <c r="N10" s="266">
        <v>1</v>
      </c>
      <c r="O10" s="266"/>
      <c r="P10" s="266"/>
      <c r="Q10" s="266">
        <v>1</v>
      </c>
      <c r="R10" s="266"/>
      <c r="S10" s="266"/>
      <c r="T10" s="266">
        <v>1</v>
      </c>
      <c r="U10" s="266"/>
      <c r="V10" s="266"/>
      <c r="W10" s="266">
        <v>1</v>
      </c>
      <c r="X10" s="266" t="s">
        <v>413</v>
      </c>
      <c r="Y10" s="288" t="s">
        <v>415</v>
      </c>
      <c r="Z10" s="268" t="s">
        <v>378</v>
      </c>
      <c r="AA10" s="268" t="s">
        <v>386</v>
      </c>
      <c r="AB10" s="289">
        <v>1</v>
      </c>
      <c r="AC10" s="268">
        <f t="shared" ref="AC10:AC41" si="3">+L10</f>
        <v>0</v>
      </c>
      <c r="AD10" s="290">
        <f t="shared" ref="AD10:AD41" si="4">IFERROR(AC10/SUM($L10:$W10)*100,0)</f>
        <v>0</v>
      </c>
      <c r="AE10" s="290"/>
      <c r="AF10" s="290">
        <f>IFERROR(AE10/SUM($L10:$W10)*100,0)</f>
        <v>0</v>
      </c>
      <c r="AG10" s="268"/>
      <c r="AH10" s="265"/>
      <c r="AI10" s="268">
        <f>+M10</f>
        <v>0</v>
      </c>
      <c r="AJ10" s="290">
        <f t="shared" ref="AJ10:AJ41" si="5">IFERROR(AI10/SUM($L10:$W10)*100,0)</f>
        <v>0</v>
      </c>
      <c r="AK10" s="290"/>
      <c r="AL10" s="290">
        <f>IFERROR(AK10/SUM($L10:$W10)*100,0)</f>
        <v>0</v>
      </c>
      <c r="AM10" s="268"/>
      <c r="AN10" s="265"/>
      <c r="AO10" s="268">
        <f>+N10</f>
        <v>1</v>
      </c>
      <c r="AP10" s="290">
        <f t="shared" ref="AP10:AP41" si="6">IFERROR(AO10/SUM($L10:$W10)*100,0)</f>
        <v>25</v>
      </c>
      <c r="AQ10" s="290"/>
      <c r="AR10" s="290">
        <f>IFERROR(AQ10/SUM($L10:$W10)*100,0)</f>
        <v>0</v>
      </c>
      <c r="AS10" s="268"/>
      <c r="AT10" s="265"/>
      <c r="AU10" s="268">
        <f t="shared" ref="AU10:AU41" si="7">+O10</f>
        <v>0</v>
      </c>
      <c r="AV10" s="290">
        <f t="shared" ref="AV10:AV41" si="8">IFERROR(AU10/SUM($L10:$W10)*100,0)</f>
        <v>0</v>
      </c>
      <c r="AW10" s="290"/>
      <c r="AX10" s="290">
        <f>IFERROR(AW10/SUM($L10:$W10)*100,0)</f>
        <v>0</v>
      </c>
      <c r="AY10" s="268"/>
      <c r="AZ10" s="265"/>
      <c r="BA10" s="291">
        <f t="shared" si="0"/>
        <v>0</v>
      </c>
      <c r="BB10" s="290">
        <f t="shared" ref="BB10:BB41" si="9">IFERROR(BA10/SUM($L10:$W10)*100,0)</f>
        <v>0</v>
      </c>
      <c r="BC10" s="290"/>
      <c r="BD10" s="290">
        <f>IFERROR(BC10/SUM($L10:$W10)*100,0)</f>
        <v>0</v>
      </c>
      <c r="BE10" s="291"/>
      <c r="BF10" s="265"/>
      <c r="BG10" s="291">
        <f t="shared" ref="BG10:BG41" si="10">+Q10</f>
        <v>1</v>
      </c>
      <c r="BH10" s="290">
        <f t="shared" ref="BH10:BH41" si="11">IFERROR(BG10/SUM($L10:$W10)*100,0)</f>
        <v>25</v>
      </c>
      <c r="BI10" s="290"/>
      <c r="BJ10" s="290">
        <f>IFERROR(BI10/SUM($L10:$W10)*100,0)</f>
        <v>0</v>
      </c>
      <c r="BK10" s="292"/>
      <c r="BL10" s="265"/>
      <c r="BM10" s="291">
        <f t="shared" ref="BM10:BM41" si="12">+R10</f>
        <v>0</v>
      </c>
      <c r="BN10" s="290">
        <f t="shared" ref="BN10:BN41" si="13">IFERROR(BM10/SUM($L10:$W10)*100,0)</f>
        <v>0</v>
      </c>
      <c r="BO10" s="290"/>
      <c r="BP10" s="290">
        <f>IFERROR(BO10/SUM($L10:$W10)*100,0)</f>
        <v>0</v>
      </c>
      <c r="BQ10" s="265"/>
      <c r="BR10" s="265"/>
      <c r="BS10" s="265">
        <f t="shared" ref="BS10:BS41" si="14">+S10</f>
        <v>0</v>
      </c>
      <c r="BT10" s="290">
        <f t="shared" ref="BT10:BT41" si="15">IFERROR(BS10/SUM($L10:$W10)*100,0)</f>
        <v>0</v>
      </c>
      <c r="BU10" s="290"/>
      <c r="BV10" s="290">
        <f>IFERROR(BU10/SUM($L10:$W10)*100,0)</f>
        <v>0</v>
      </c>
      <c r="BW10" s="265"/>
      <c r="BX10" s="265"/>
      <c r="BY10" s="265">
        <f t="shared" ref="BY10:BY41" si="16">+T10</f>
        <v>1</v>
      </c>
      <c r="BZ10" s="290">
        <f t="shared" ref="BZ10:BZ41" si="17">IFERROR(BY10/SUM($L10:$W10)*100,0)</f>
        <v>25</v>
      </c>
      <c r="CA10" s="290"/>
      <c r="CB10" s="290">
        <f>IFERROR(CA10/SUM($L10:$W10)*100,0)</f>
        <v>0</v>
      </c>
      <c r="CC10" s="265"/>
      <c r="CD10" s="265"/>
      <c r="CE10" s="265">
        <f t="shared" ref="CE10:CE41" si="18">+U10</f>
        <v>0</v>
      </c>
      <c r="CF10" s="290">
        <f t="shared" ref="CF10:CF41" si="19">IFERROR(CE10/SUM($L10:$W10)*100,0)</f>
        <v>0</v>
      </c>
      <c r="CG10" s="290"/>
      <c r="CH10" s="290">
        <f>IFERROR(CG10/SUM($L10:$W10)*100,0)</f>
        <v>0</v>
      </c>
      <c r="CI10" s="265"/>
      <c r="CJ10" s="265"/>
      <c r="CK10" s="265">
        <f t="shared" ref="CK10:CK41" si="20">+V10</f>
        <v>0</v>
      </c>
      <c r="CL10" s="290">
        <f t="shared" ref="CL10:CL41" si="21">IFERROR(CK10/SUM($L10:$W10)*100,0)</f>
        <v>0</v>
      </c>
      <c r="CM10" s="290"/>
      <c r="CN10" s="290">
        <f>IFERROR(CM10/SUM($L10:$W10)*100,0)</f>
        <v>0</v>
      </c>
      <c r="CO10" s="265"/>
      <c r="CP10" s="265"/>
      <c r="CQ10" s="265">
        <f t="shared" ref="CQ10:CQ41" si="22">+W10</f>
        <v>1</v>
      </c>
      <c r="CR10" s="290">
        <f t="shared" ref="CR10:CR41" si="23">IFERROR(CQ10/SUM($L10:$W10)*100,0)</f>
        <v>25</v>
      </c>
      <c r="CS10" s="290"/>
      <c r="CT10" s="290">
        <f>IFERROR(CS10/SUM($L10:$W10)*100,0)</f>
        <v>0</v>
      </c>
      <c r="CU10" s="265"/>
      <c r="CV10" s="265"/>
      <c r="CW10" s="265">
        <f t="shared" si="1"/>
        <v>0</v>
      </c>
      <c r="CX10" s="293">
        <f t="shared" si="2"/>
        <v>0</v>
      </c>
      <c r="CY10" s="294"/>
      <c r="CZ10" s="274"/>
      <c r="DA10" s="295"/>
      <c r="DB10" s="295"/>
      <c r="DC10" s="165"/>
      <c r="DD10" s="165"/>
      <c r="DE10" s="165"/>
      <c r="DF10" s="274"/>
      <c r="DG10" s="274"/>
      <c r="DH10" s="274"/>
      <c r="DI10" s="274"/>
      <c r="DJ10" s="274"/>
      <c r="DK10" s="274"/>
      <c r="DL10" s="274"/>
      <c r="DM10" s="274"/>
    </row>
    <row r="11" spans="1:117" ht="54.75" customHeight="1">
      <c r="A11" s="281"/>
      <c r="B11" s="273" t="s">
        <v>190</v>
      </c>
      <c r="C11" s="445" t="s">
        <v>607</v>
      </c>
      <c r="D11" s="316" t="s">
        <v>200</v>
      </c>
      <c r="E11" s="316" t="s">
        <v>325</v>
      </c>
      <c r="F11" s="316" t="s">
        <v>207</v>
      </c>
      <c r="G11" s="316" t="s">
        <v>223</v>
      </c>
      <c r="H11" s="287" t="s">
        <v>411</v>
      </c>
      <c r="I11" s="287" t="s">
        <v>412</v>
      </c>
      <c r="J11" s="626" t="s">
        <v>387</v>
      </c>
      <c r="K11" s="626"/>
      <c r="L11" s="266"/>
      <c r="M11" s="266">
        <v>1</v>
      </c>
      <c r="N11" s="266"/>
      <c r="O11" s="266"/>
      <c r="P11" s="266"/>
      <c r="Q11" s="266"/>
      <c r="R11" s="266"/>
      <c r="S11" s="266"/>
      <c r="T11" s="266"/>
      <c r="U11" s="266"/>
      <c r="V11" s="266"/>
      <c r="W11" s="266"/>
      <c r="X11" s="266" t="s">
        <v>413</v>
      </c>
      <c r="Y11" s="288" t="s">
        <v>415</v>
      </c>
      <c r="Z11" s="268" t="s">
        <v>390</v>
      </c>
      <c r="AA11" s="268" t="s">
        <v>389</v>
      </c>
      <c r="AB11" s="289">
        <v>1</v>
      </c>
      <c r="AC11" s="268">
        <f t="shared" si="3"/>
        <v>0</v>
      </c>
      <c r="AD11" s="290">
        <f t="shared" si="4"/>
        <v>0</v>
      </c>
      <c r="AE11" s="290"/>
      <c r="AF11" s="290">
        <f t="shared" ref="AF11:AF41" si="24">IFERROR(AE11/SUM($L11:$W11)*100,0)</f>
        <v>0</v>
      </c>
      <c r="AG11" s="268"/>
      <c r="AH11" s="265"/>
      <c r="AI11" s="268">
        <f t="shared" ref="AI11:AI41" si="25">+M11</f>
        <v>1</v>
      </c>
      <c r="AJ11" s="290">
        <f t="shared" si="5"/>
        <v>100</v>
      </c>
      <c r="AK11" s="290"/>
      <c r="AL11" s="290">
        <f t="shared" ref="AL11:AL41" si="26">IFERROR(AK11/SUM($L11:$W11)*100,0)</f>
        <v>0</v>
      </c>
      <c r="AM11" s="268"/>
      <c r="AN11" s="265"/>
      <c r="AO11" s="268">
        <f t="shared" ref="AO11:AO41" si="27">+N11</f>
        <v>0</v>
      </c>
      <c r="AP11" s="290">
        <f t="shared" si="6"/>
        <v>0</v>
      </c>
      <c r="AQ11" s="290"/>
      <c r="AR11" s="290">
        <f t="shared" ref="AR11:AR41" si="28">IFERROR(AQ11/SUM($L11:$W11)*100,0)</f>
        <v>0</v>
      </c>
      <c r="AS11" s="268"/>
      <c r="AT11" s="265"/>
      <c r="AU11" s="268">
        <f t="shared" si="7"/>
        <v>0</v>
      </c>
      <c r="AV11" s="290">
        <f t="shared" si="8"/>
        <v>0</v>
      </c>
      <c r="AW11" s="290"/>
      <c r="AX11" s="290">
        <f t="shared" ref="AX11:AX41" si="29">IFERROR(AW11/SUM($L11:$W11)*100,0)</f>
        <v>0</v>
      </c>
      <c r="AY11" s="268"/>
      <c r="AZ11" s="265"/>
      <c r="BA11" s="291">
        <f t="shared" si="0"/>
        <v>0</v>
      </c>
      <c r="BB11" s="290">
        <f t="shared" si="9"/>
        <v>0</v>
      </c>
      <c r="BC11" s="290"/>
      <c r="BD11" s="290">
        <f t="shared" ref="BD11:BD41" si="30">IFERROR(BC11/SUM($L11:$W11)*100,0)</f>
        <v>0</v>
      </c>
      <c r="BE11" s="291"/>
      <c r="BF11" s="265"/>
      <c r="BG11" s="291">
        <f t="shared" si="10"/>
        <v>0</v>
      </c>
      <c r="BH11" s="290">
        <f t="shared" si="11"/>
        <v>0</v>
      </c>
      <c r="BI11" s="290"/>
      <c r="BJ11" s="290">
        <f t="shared" ref="BJ11:BJ41" si="31">IFERROR(BI11/SUM($L11:$W11)*100,0)</f>
        <v>0</v>
      </c>
      <c r="BK11" s="292"/>
      <c r="BL11" s="265"/>
      <c r="BM11" s="291">
        <f t="shared" si="12"/>
        <v>0</v>
      </c>
      <c r="BN11" s="290">
        <f t="shared" si="13"/>
        <v>0</v>
      </c>
      <c r="BO11" s="290"/>
      <c r="BP11" s="290">
        <f t="shared" ref="BP11:BP41" si="32">IFERROR(BO11/SUM($L11:$W11)*100,0)</f>
        <v>0</v>
      </c>
      <c r="BQ11" s="265"/>
      <c r="BR11" s="265"/>
      <c r="BS11" s="265">
        <f t="shared" si="14"/>
        <v>0</v>
      </c>
      <c r="BT11" s="290">
        <f t="shared" si="15"/>
        <v>0</v>
      </c>
      <c r="BU11" s="290"/>
      <c r="BV11" s="290">
        <f t="shared" ref="BV11:BV41" si="33">IFERROR(BU11/SUM($L11:$W11)*100,0)</f>
        <v>0</v>
      </c>
      <c r="BW11" s="265"/>
      <c r="BX11" s="265"/>
      <c r="BY11" s="265">
        <f t="shared" si="16"/>
        <v>0</v>
      </c>
      <c r="BZ11" s="290">
        <f t="shared" si="17"/>
        <v>0</v>
      </c>
      <c r="CA11" s="290"/>
      <c r="CB11" s="290">
        <f t="shared" ref="CB11:CB41" si="34">IFERROR(CA11/SUM($L11:$W11)*100,0)</f>
        <v>0</v>
      </c>
      <c r="CC11" s="265"/>
      <c r="CD11" s="265"/>
      <c r="CE11" s="265">
        <f t="shared" si="18"/>
        <v>0</v>
      </c>
      <c r="CF11" s="290">
        <f t="shared" si="19"/>
        <v>0</v>
      </c>
      <c r="CG11" s="290"/>
      <c r="CH11" s="290">
        <f t="shared" ref="CH11:CH41" si="35">IFERROR(CG11/SUM($L11:$W11)*100,0)</f>
        <v>0</v>
      </c>
      <c r="CI11" s="265"/>
      <c r="CJ11" s="265"/>
      <c r="CK11" s="265">
        <f t="shared" si="20"/>
        <v>0</v>
      </c>
      <c r="CL11" s="290">
        <f t="shared" si="21"/>
        <v>0</v>
      </c>
      <c r="CM11" s="290"/>
      <c r="CN11" s="290">
        <f t="shared" ref="CN11:CN41" si="36">IFERROR(CM11/SUM($L11:$W11)*100,0)</f>
        <v>0</v>
      </c>
      <c r="CO11" s="265"/>
      <c r="CP11" s="265"/>
      <c r="CQ11" s="265">
        <f t="shared" si="22"/>
        <v>0</v>
      </c>
      <c r="CR11" s="290">
        <f t="shared" si="23"/>
        <v>0</v>
      </c>
      <c r="CS11" s="290"/>
      <c r="CT11" s="290">
        <f t="shared" ref="CT11:CT41" si="37">IFERROR(CS11/SUM($L11:$W11)*100,0)</f>
        <v>0</v>
      </c>
      <c r="CU11" s="265"/>
      <c r="CV11" s="265"/>
      <c r="CW11" s="265">
        <f t="shared" si="1"/>
        <v>0</v>
      </c>
      <c r="CX11" s="293">
        <f t="shared" si="2"/>
        <v>0</v>
      </c>
      <c r="CY11" s="294"/>
      <c r="CZ11" s="274"/>
      <c r="DA11" s="295"/>
      <c r="DB11" s="295"/>
      <c r="DC11" s="165"/>
      <c r="DD11" s="165"/>
      <c r="DE11" s="165"/>
      <c r="DF11" s="274"/>
      <c r="DG11" s="274"/>
      <c r="DH11" s="274"/>
      <c r="DI11" s="274"/>
      <c r="DJ11" s="274"/>
      <c r="DK11" s="274"/>
      <c r="DL11" s="274"/>
      <c r="DM11" s="274"/>
    </row>
    <row r="12" spans="1:117" ht="77.25" customHeight="1">
      <c r="A12" s="281"/>
      <c r="B12" s="273" t="s">
        <v>190</v>
      </c>
      <c r="C12" s="445" t="s">
        <v>607</v>
      </c>
      <c r="D12" s="316" t="s">
        <v>200</v>
      </c>
      <c r="E12" s="316" t="s">
        <v>325</v>
      </c>
      <c r="F12" s="316" t="s">
        <v>207</v>
      </c>
      <c r="G12" s="316" t="s">
        <v>223</v>
      </c>
      <c r="H12" s="287" t="s">
        <v>411</v>
      </c>
      <c r="I12" s="287" t="s">
        <v>412</v>
      </c>
      <c r="J12" s="626" t="s">
        <v>416</v>
      </c>
      <c r="K12" s="626"/>
      <c r="L12" s="266">
        <v>1</v>
      </c>
      <c r="M12" s="266"/>
      <c r="N12" s="266"/>
      <c r="O12" s="266"/>
      <c r="P12" s="266"/>
      <c r="Q12" s="266"/>
      <c r="R12" s="266">
        <v>1</v>
      </c>
      <c r="S12" s="266"/>
      <c r="T12" s="266"/>
      <c r="U12" s="266"/>
      <c r="V12" s="266"/>
      <c r="W12" s="266"/>
      <c r="X12" s="266" t="s">
        <v>413</v>
      </c>
      <c r="Y12" s="288" t="s">
        <v>415</v>
      </c>
      <c r="Z12" s="268" t="s">
        <v>380</v>
      </c>
      <c r="AA12" s="268" t="s">
        <v>402</v>
      </c>
      <c r="AB12" s="289">
        <v>1</v>
      </c>
      <c r="AC12" s="268">
        <f t="shared" si="3"/>
        <v>1</v>
      </c>
      <c r="AD12" s="290">
        <f t="shared" si="4"/>
        <v>50</v>
      </c>
      <c r="AE12" s="290"/>
      <c r="AF12" s="290">
        <f t="shared" si="24"/>
        <v>0</v>
      </c>
      <c r="AG12" s="268"/>
      <c r="AH12" s="265"/>
      <c r="AI12" s="268">
        <f t="shared" si="25"/>
        <v>0</v>
      </c>
      <c r="AJ12" s="290">
        <f t="shared" si="5"/>
        <v>0</v>
      </c>
      <c r="AK12" s="290"/>
      <c r="AL12" s="290">
        <f t="shared" si="26"/>
        <v>0</v>
      </c>
      <c r="AM12" s="268"/>
      <c r="AN12" s="265"/>
      <c r="AO12" s="268">
        <f t="shared" si="27"/>
        <v>0</v>
      </c>
      <c r="AP12" s="290">
        <f t="shared" si="6"/>
        <v>0</v>
      </c>
      <c r="AQ12" s="290"/>
      <c r="AR12" s="290">
        <f t="shared" si="28"/>
        <v>0</v>
      </c>
      <c r="AS12" s="268"/>
      <c r="AT12" s="265"/>
      <c r="AU12" s="268">
        <f t="shared" si="7"/>
        <v>0</v>
      </c>
      <c r="AV12" s="290">
        <f t="shared" si="8"/>
        <v>0</v>
      </c>
      <c r="AW12" s="290"/>
      <c r="AX12" s="290">
        <f t="shared" si="29"/>
        <v>0</v>
      </c>
      <c r="AY12" s="268"/>
      <c r="AZ12" s="265"/>
      <c r="BA12" s="291">
        <f t="shared" si="0"/>
        <v>0</v>
      </c>
      <c r="BB12" s="290">
        <f t="shared" si="9"/>
        <v>0</v>
      </c>
      <c r="BC12" s="290"/>
      <c r="BD12" s="290">
        <f t="shared" si="30"/>
        <v>0</v>
      </c>
      <c r="BE12" s="291"/>
      <c r="BF12" s="265"/>
      <c r="BG12" s="291">
        <f t="shared" si="10"/>
        <v>0</v>
      </c>
      <c r="BH12" s="290">
        <f t="shared" si="11"/>
        <v>0</v>
      </c>
      <c r="BI12" s="290"/>
      <c r="BJ12" s="290">
        <f t="shared" si="31"/>
        <v>0</v>
      </c>
      <c r="BK12" s="292"/>
      <c r="BL12" s="265"/>
      <c r="BM12" s="291">
        <f t="shared" si="12"/>
        <v>1</v>
      </c>
      <c r="BN12" s="290">
        <f t="shared" si="13"/>
        <v>50</v>
      </c>
      <c r="BO12" s="290"/>
      <c r="BP12" s="290">
        <f t="shared" si="32"/>
        <v>0</v>
      </c>
      <c r="BQ12" s="265"/>
      <c r="BR12" s="265"/>
      <c r="BS12" s="265">
        <f t="shared" si="14"/>
        <v>0</v>
      </c>
      <c r="BT12" s="290">
        <f t="shared" si="15"/>
        <v>0</v>
      </c>
      <c r="BU12" s="290"/>
      <c r="BV12" s="290">
        <f t="shared" si="33"/>
        <v>0</v>
      </c>
      <c r="BW12" s="265"/>
      <c r="BX12" s="265"/>
      <c r="BY12" s="265">
        <f t="shared" si="16"/>
        <v>0</v>
      </c>
      <c r="BZ12" s="290">
        <f t="shared" si="17"/>
        <v>0</v>
      </c>
      <c r="CA12" s="290"/>
      <c r="CB12" s="290">
        <f t="shared" si="34"/>
        <v>0</v>
      </c>
      <c r="CC12" s="265"/>
      <c r="CD12" s="265"/>
      <c r="CE12" s="265">
        <f t="shared" si="18"/>
        <v>0</v>
      </c>
      <c r="CF12" s="290">
        <f t="shared" si="19"/>
        <v>0</v>
      </c>
      <c r="CG12" s="290"/>
      <c r="CH12" s="290">
        <f t="shared" si="35"/>
        <v>0</v>
      </c>
      <c r="CI12" s="265"/>
      <c r="CJ12" s="265"/>
      <c r="CK12" s="265">
        <f t="shared" si="20"/>
        <v>0</v>
      </c>
      <c r="CL12" s="290">
        <f t="shared" si="21"/>
        <v>0</v>
      </c>
      <c r="CM12" s="290"/>
      <c r="CN12" s="290">
        <f t="shared" si="36"/>
        <v>0</v>
      </c>
      <c r="CO12" s="265"/>
      <c r="CP12" s="265"/>
      <c r="CQ12" s="265">
        <f t="shared" si="22"/>
        <v>0</v>
      </c>
      <c r="CR12" s="290">
        <f t="shared" si="23"/>
        <v>0</v>
      </c>
      <c r="CS12" s="290"/>
      <c r="CT12" s="290">
        <f t="shared" si="37"/>
        <v>0</v>
      </c>
      <c r="CU12" s="265"/>
      <c r="CV12" s="265"/>
      <c r="CW12" s="265">
        <f>SUM(CS12,CM12,CG12,CA12,BU12,BO12,BI12,BC12,AW12,AQ12,AK12,AE12)</f>
        <v>0</v>
      </c>
      <c r="CX12" s="293">
        <f t="shared" si="2"/>
        <v>0</v>
      </c>
      <c r="CY12" s="294"/>
      <c r="CZ12" s="274"/>
      <c r="DA12" s="295"/>
      <c r="DB12" s="295"/>
      <c r="DC12" s="165"/>
      <c r="DD12" s="165"/>
      <c r="DE12" s="165"/>
      <c r="DF12" s="274"/>
      <c r="DG12" s="274"/>
      <c r="DH12" s="274"/>
      <c r="DI12" s="274"/>
      <c r="DJ12" s="274"/>
      <c r="DK12" s="274"/>
      <c r="DL12" s="274"/>
      <c r="DM12" s="274"/>
    </row>
    <row r="13" spans="1:117" s="275" customFormat="1" ht="65.25" customHeight="1">
      <c r="B13" s="273" t="s">
        <v>190</v>
      </c>
      <c r="C13" s="445" t="s">
        <v>607</v>
      </c>
      <c r="D13" s="316" t="s">
        <v>200</v>
      </c>
      <c r="E13" s="316" t="s">
        <v>325</v>
      </c>
      <c r="F13" s="316" t="s">
        <v>207</v>
      </c>
      <c r="G13" s="316" t="s">
        <v>223</v>
      </c>
      <c r="H13" s="287" t="s">
        <v>411</v>
      </c>
      <c r="I13" s="287" t="s">
        <v>412</v>
      </c>
      <c r="J13" s="626" t="s">
        <v>417</v>
      </c>
      <c r="K13" s="626"/>
      <c r="L13" s="296"/>
      <c r="M13" s="296">
        <v>1</v>
      </c>
      <c r="N13" s="296"/>
      <c r="O13" s="296"/>
      <c r="P13" s="296"/>
      <c r="Q13" s="296"/>
      <c r="R13" s="296"/>
      <c r="S13" s="296"/>
      <c r="T13" s="296"/>
      <c r="U13" s="296"/>
      <c r="V13" s="296"/>
      <c r="W13" s="296"/>
      <c r="X13" s="266" t="s">
        <v>413</v>
      </c>
      <c r="Y13" s="288" t="s">
        <v>415</v>
      </c>
      <c r="Z13" s="268" t="s">
        <v>373</v>
      </c>
      <c r="AA13" s="268" t="s">
        <v>388</v>
      </c>
      <c r="AB13" s="289">
        <v>1</v>
      </c>
      <c r="AC13" s="268">
        <f t="shared" si="3"/>
        <v>0</v>
      </c>
      <c r="AD13" s="290">
        <f t="shared" si="4"/>
        <v>0</v>
      </c>
      <c r="AE13" s="290"/>
      <c r="AF13" s="290">
        <f t="shared" si="24"/>
        <v>0</v>
      </c>
      <c r="AG13" s="291"/>
      <c r="AH13" s="291"/>
      <c r="AI13" s="268">
        <f t="shared" si="25"/>
        <v>1</v>
      </c>
      <c r="AJ13" s="290">
        <f t="shared" si="5"/>
        <v>100</v>
      </c>
      <c r="AK13" s="290"/>
      <c r="AL13" s="290">
        <f t="shared" si="26"/>
        <v>0</v>
      </c>
      <c r="AM13" s="297"/>
      <c r="AN13" s="291"/>
      <c r="AO13" s="268">
        <f t="shared" si="27"/>
        <v>0</v>
      </c>
      <c r="AP13" s="290">
        <f t="shared" si="6"/>
        <v>0</v>
      </c>
      <c r="AQ13" s="290"/>
      <c r="AR13" s="290">
        <f t="shared" si="28"/>
        <v>0</v>
      </c>
      <c r="AS13" s="298"/>
      <c r="AT13" s="298"/>
      <c r="AU13" s="299">
        <f t="shared" si="7"/>
        <v>0</v>
      </c>
      <c r="AV13" s="290">
        <f t="shared" si="8"/>
        <v>0</v>
      </c>
      <c r="AW13" s="290"/>
      <c r="AX13" s="290">
        <f t="shared" si="29"/>
        <v>0</v>
      </c>
      <c r="AY13" s="298"/>
      <c r="AZ13" s="298"/>
      <c r="BA13" s="298">
        <f t="shared" si="0"/>
        <v>0</v>
      </c>
      <c r="BB13" s="290">
        <f t="shared" si="9"/>
        <v>0</v>
      </c>
      <c r="BC13" s="290"/>
      <c r="BD13" s="290">
        <f t="shared" si="30"/>
        <v>0</v>
      </c>
      <c r="BE13" s="298"/>
      <c r="BF13" s="298"/>
      <c r="BG13" s="298">
        <f t="shared" si="10"/>
        <v>0</v>
      </c>
      <c r="BH13" s="290">
        <f t="shared" si="11"/>
        <v>0</v>
      </c>
      <c r="BI13" s="290"/>
      <c r="BJ13" s="290">
        <f t="shared" si="31"/>
        <v>0</v>
      </c>
      <c r="BK13" s="298"/>
      <c r="BL13" s="298"/>
      <c r="BM13" s="298">
        <f t="shared" si="12"/>
        <v>0</v>
      </c>
      <c r="BN13" s="290">
        <f t="shared" si="13"/>
        <v>0</v>
      </c>
      <c r="BO13" s="290"/>
      <c r="BP13" s="290">
        <f t="shared" si="32"/>
        <v>0</v>
      </c>
      <c r="BQ13" s="298"/>
      <c r="BR13" s="298"/>
      <c r="BS13" s="300">
        <f t="shared" si="14"/>
        <v>0</v>
      </c>
      <c r="BT13" s="290">
        <f t="shared" si="15"/>
        <v>0</v>
      </c>
      <c r="BU13" s="290"/>
      <c r="BV13" s="290">
        <f t="shared" si="33"/>
        <v>0</v>
      </c>
      <c r="BW13" s="298"/>
      <c r="BX13" s="298"/>
      <c r="BY13" s="300">
        <f t="shared" si="16"/>
        <v>0</v>
      </c>
      <c r="BZ13" s="290">
        <f t="shared" si="17"/>
        <v>0</v>
      </c>
      <c r="CA13" s="290"/>
      <c r="CB13" s="290">
        <f t="shared" si="34"/>
        <v>0</v>
      </c>
      <c r="CC13" s="298"/>
      <c r="CD13" s="298"/>
      <c r="CE13" s="300">
        <f t="shared" si="18"/>
        <v>0</v>
      </c>
      <c r="CF13" s="290">
        <f t="shared" si="19"/>
        <v>0</v>
      </c>
      <c r="CG13" s="290"/>
      <c r="CH13" s="290">
        <f t="shared" si="35"/>
        <v>0</v>
      </c>
      <c r="CI13" s="298"/>
      <c r="CJ13" s="298"/>
      <c r="CK13" s="300">
        <f t="shared" si="20"/>
        <v>0</v>
      </c>
      <c r="CL13" s="290">
        <f t="shared" si="21"/>
        <v>0</v>
      </c>
      <c r="CM13" s="290"/>
      <c r="CN13" s="290">
        <f t="shared" si="36"/>
        <v>0</v>
      </c>
      <c r="CO13" s="298"/>
      <c r="CP13" s="298"/>
      <c r="CQ13" s="300">
        <f t="shared" si="22"/>
        <v>0</v>
      </c>
      <c r="CR13" s="290">
        <f t="shared" si="23"/>
        <v>0</v>
      </c>
      <c r="CS13" s="290"/>
      <c r="CT13" s="290">
        <f t="shared" si="37"/>
        <v>0</v>
      </c>
      <c r="CU13" s="298"/>
      <c r="CV13" s="298"/>
      <c r="CW13" s="265">
        <f t="shared" si="1"/>
        <v>0</v>
      </c>
      <c r="CX13" s="301">
        <f t="shared" si="2"/>
        <v>0</v>
      </c>
      <c r="CY13" s="302"/>
      <c r="CZ13" s="303"/>
      <c r="DA13" s="303"/>
      <c r="DB13" s="303"/>
      <c r="DC13" s="303"/>
      <c r="DD13" s="303"/>
      <c r="DE13" s="303"/>
      <c r="DF13" s="303"/>
      <c r="DG13" s="303"/>
      <c r="DH13" s="303"/>
      <c r="DI13" s="303"/>
      <c r="DJ13" s="303"/>
      <c r="DK13" s="303"/>
      <c r="DL13" s="303"/>
      <c r="DM13" s="303"/>
    </row>
    <row r="14" spans="1:117" s="275" customFormat="1" ht="69" customHeight="1">
      <c r="B14" s="273" t="s">
        <v>190</v>
      </c>
      <c r="C14" s="445" t="s">
        <v>607</v>
      </c>
      <c r="D14" s="316" t="s">
        <v>200</v>
      </c>
      <c r="E14" s="316" t="s">
        <v>325</v>
      </c>
      <c r="F14" s="316" t="s">
        <v>207</v>
      </c>
      <c r="G14" s="316" t="s">
        <v>223</v>
      </c>
      <c r="H14" s="287" t="s">
        <v>411</v>
      </c>
      <c r="I14" s="287" t="s">
        <v>412</v>
      </c>
      <c r="J14" s="626" t="s">
        <v>418</v>
      </c>
      <c r="K14" s="626"/>
      <c r="L14" s="296"/>
      <c r="M14" s="296">
        <v>1</v>
      </c>
      <c r="N14" s="296"/>
      <c r="O14" s="296"/>
      <c r="P14" s="296"/>
      <c r="Q14" s="296"/>
      <c r="R14" s="296"/>
      <c r="S14" s="296"/>
      <c r="T14" s="296"/>
      <c r="U14" s="296"/>
      <c r="V14" s="296"/>
      <c r="W14" s="296"/>
      <c r="X14" s="266" t="s">
        <v>413</v>
      </c>
      <c r="Y14" s="288" t="s">
        <v>415</v>
      </c>
      <c r="Z14" s="268" t="s">
        <v>374</v>
      </c>
      <c r="AA14" s="268" t="s">
        <v>388</v>
      </c>
      <c r="AB14" s="289">
        <v>1</v>
      </c>
      <c r="AC14" s="268">
        <f t="shared" si="3"/>
        <v>0</v>
      </c>
      <c r="AD14" s="290">
        <f t="shared" si="4"/>
        <v>0</v>
      </c>
      <c r="AE14" s="290"/>
      <c r="AF14" s="290">
        <f t="shared" si="24"/>
        <v>0</v>
      </c>
      <c r="AG14" s="291"/>
      <c r="AH14" s="291"/>
      <c r="AI14" s="268">
        <f t="shared" si="25"/>
        <v>1</v>
      </c>
      <c r="AJ14" s="290">
        <f t="shared" si="5"/>
        <v>100</v>
      </c>
      <c r="AK14" s="290"/>
      <c r="AL14" s="290">
        <f t="shared" si="26"/>
        <v>0</v>
      </c>
      <c r="AM14" s="297"/>
      <c r="AN14" s="291"/>
      <c r="AO14" s="268">
        <f t="shared" si="27"/>
        <v>0</v>
      </c>
      <c r="AP14" s="290">
        <f t="shared" si="6"/>
        <v>0</v>
      </c>
      <c r="AQ14" s="290"/>
      <c r="AR14" s="290">
        <f t="shared" si="28"/>
        <v>0</v>
      </c>
      <c r="AS14" s="303"/>
      <c r="AT14" s="303"/>
      <c r="AU14" s="268">
        <f t="shared" si="7"/>
        <v>0</v>
      </c>
      <c r="AV14" s="290">
        <f t="shared" si="8"/>
        <v>0</v>
      </c>
      <c r="AW14" s="290"/>
      <c r="AX14" s="290">
        <f t="shared" si="29"/>
        <v>0</v>
      </c>
      <c r="AY14" s="303"/>
      <c r="AZ14" s="303"/>
      <c r="BA14" s="291">
        <f t="shared" si="0"/>
        <v>0</v>
      </c>
      <c r="BB14" s="290">
        <f t="shared" si="9"/>
        <v>0</v>
      </c>
      <c r="BC14" s="290"/>
      <c r="BD14" s="290">
        <f t="shared" si="30"/>
        <v>0</v>
      </c>
      <c r="BE14" s="303"/>
      <c r="BF14" s="303"/>
      <c r="BG14" s="291">
        <f>+Q14</f>
        <v>0</v>
      </c>
      <c r="BH14" s="290">
        <f t="shared" si="11"/>
        <v>0</v>
      </c>
      <c r="BI14" s="290"/>
      <c r="BJ14" s="290">
        <f t="shared" si="31"/>
        <v>0</v>
      </c>
      <c r="BK14" s="303"/>
      <c r="BL14" s="303"/>
      <c r="BM14" s="291">
        <f t="shared" si="12"/>
        <v>0</v>
      </c>
      <c r="BN14" s="290">
        <f t="shared" si="13"/>
        <v>0</v>
      </c>
      <c r="BO14" s="290"/>
      <c r="BP14" s="290">
        <f t="shared" si="32"/>
        <v>0</v>
      </c>
      <c r="BQ14" s="303"/>
      <c r="BR14" s="303"/>
      <c r="BS14" s="265">
        <f t="shared" si="14"/>
        <v>0</v>
      </c>
      <c r="BT14" s="290">
        <f t="shared" si="15"/>
        <v>0</v>
      </c>
      <c r="BU14" s="290"/>
      <c r="BV14" s="290">
        <f t="shared" si="33"/>
        <v>0</v>
      </c>
      <c r="BW14" s="303"/>
      <c r="BX14" s="303"/>
      <c r="BY14" s="265">
        <f t="shared" si="16"/>
        <v>0</v>
      </c>
      <c r="BZ14" s="290">
        <f t="shared" si="17"/>
        <v>0</v>
      </c>
      <c r="CA14" s="290"/>
      <c r="CB14" s="290">
        <f t="shared" si="34"/>
        <v>0</v>
      </c>
      <c r="CC14" s="303"/>
      <c r="CD14" s="303"/>
      <c r="CE14" s="265">
        <f t="shared" si="18"/>
        <v>0</v>
      </c>
      <c r="CF14" s="290">
        <f t="shared" si="19"/>
        <v>0</v>
      </c>
      <c r="CG14" s="290"/>
      <c r="CH14" s="290">
        <f t="shared" si="35"/>
        <v>0</v>
      </c>
      <c r="CI14" s="303"/>
      <c r="CJ14" s="303"/>
      <c r="CK14" s="265">
        <f t="shared" si="20"/>
        <v>0</v>
      </c>
      <c r="CL14" s="290">
        <f t="shared" si="21"/>
        <v>0</v>
      </c>
      <c r="CM14" s="290"/>
      <c r="CN14" s="290">
        <f t="shared" si="36"/>
        <v>0</v>
      </c>
      <c r="CO14" s="303"/>
      <c r="CP14" s="303"/>
      <c r="CQ14" s="265">
        <f t="shared" si="22"/>
        <v>0</v>
      </c>
      <c r="CR14" s="290">
        <f t="shared" si="23"/>
        <v>0</v>
      </c>
      <c r="CS14" s="290"/>
      <c r="CT14" s="290">
        <f t="shared" si="37"/>
        <v>0</v>
      </c>
      <c r="CU14" s="303"/>
      <c r="CV14" s="303"/>
      <c r="CW14" s="265">
        <f t="shared" si="1"/>
        <v>0</v>
      </c>
      <c r="CX14" s="301">
        <f t="shared" si="2"/>
        <v>0</v>
      </c>
      <c r="CY14" s="303"/>
      <c r="CZ14" s="303"/>
      <c r="DA14" s="303"/>
      <c r="DB14" s="303"/>
      <c r="DC14" s="303"/>
      <c r="DD14" s="303"/>
      <c r="DE14" s="303"/>
      <c r="DF14" s="303"/>
      <c r="DG14" s="303"/>
      <c r="DH14" s="303"/>
      <c r="DI14" s="303"/>
      <c r="DJ14" s="303"/>
      <c r="DK14" s="303"/>
      <c r="DL14" s="303"/>
      <c r="DM14" s="303"/>
    </row>
    <row r="15" spans="1:117" s="275" customFormat="1" ht="195" hidden="1" customHeight="1">
      <c r="B15" s="273" t="s">
        <v>190</v>
      </c>
      <c r="C15" s="445" t="s">
        <v>607</v>
      </c>
      <c r="D15" s="316" t="s">
        <v>200</v>
      </c>
      <c r="E15" s="316" t="s">
        <v>325</v>
      </c>
      <c r="F15" s="316" t="s">
        <v>207</v>
      </c>
      <c r="G15" s="316" t="s">
        <v>223</v>
      </c>
      <c r="H15" s="287" t="s">
        <v>411</v>
      </c>
      <c r="I15" s="287" t="s">
        <v>412</v>
      </c>
      <c r="J15" s="304" t="s">
        <v>375</v>
      </c>
      <c r="K15" s="304" t="s">
        <v>375</v>
      </c>
      <c r="L15" s="279"/>
      <c r="M15" s="279"/>
      <c r="N15" s="279"/>
      <c r="O15" s="279"/>
      <c r="P15" s="279"/>
      <c r="Q15" s="279"/>
      <c r="R15" s="279"/>
      <c r="S15" s="279"/>
      <c r="T15" s="279"/>
      <c r="U15" s="279"/>
      <c r="V15" s="279"/>
      <c r="W15" s="279"/>
      <c r="X15" s="266" t="s">
        <v>413</v>
      </c>
      <c r="Y15" s="288" t="s">
        <v>415</v>
      </c>
      <c r="Z15" s="305" t="s">
        <v>375</v>
      </c>
      <c r="AA15" s="306" t="s">
        <v>379</v>
      </c>
      <c r="AB15" s="289">
        <v>1</v>
      </c>
      <c r="AC15" s="268">
        <f t="shared" si="3"/>
        <v>0</v>
      </c>
      <c r="AD15" s="290">
        <f t="shared" si="4"/>
        <v>0</v>
      </c>
      <c r="AE15" s="290"/>
      <c r="AF15" s="290">
        <f t="shared" si="24"/>
        <v>0</v>
      </c>
      <c r="AG15" s="291"/>
      <c r="AH15" s="291"/>
      <c r="AI15" s="268">
        <f t="shared" si="25"/>
        <v>0</v>
      </c>
      <c r="AJ15" s="290">
        <f t="shared" si="5"/>
        <v>0</v>
      </c>
      <c r="AK15" s="290"/>
      <c r="AL15" s="290">
        <f t="shared" si="26"/>
        <v>0</v>
      </c>
      <c r="AM15" s="297"/>
      <c r="AN15" s="291"/>
      <c r="AO15" s="268">
        <f t="shared" si="27"/>
        <v>0</v>
      </c>
      <c r="AP15" s="290">
        <f t="shared" si="6"/>
        <v>0</v>
      </c>
      <c r="AQ15" s="290"/>
      <c r="AR15" s="290">
        <f t="shared" si="28"/>
        <v>0</v>
      </c>
      <c r="AS15" s="303"/>
      <c r="AT15" s="303"/>
      <c r="AU15" s="268">
        <f t="shared" si="7"/>
        <v>0</v>
      </c>
      <c r="AV15" s="290">
        <f t="shared" si="8"/>
        <v>0</v>
      </c>
      <c r="AW15" s="290"/>
      <c r="AX15" s="290">
        <f t="shared" si="29"/>
        <v>0</v>
      </c>
      <c r="AY15" s="303"/>
      <c r="AZ15" s="303"/>
      <c r="BA15" s="291">
        <f t="shared" si="0"/>
        <v>0</v>
      </c>
      <c r="BB15" s="290">
        <f t="shared" si="9"/>
        <v>0</v>
      </c>
      <c r="BC15" s="290"/>
      <c r="BD15" s="290">
        <f t="shared" si="30"/>
        <v>0</v>
      </c>
      <c r="BE15" s="303"/>
      <c r="BF15" s="303"/>
      <c r="BG15" s="291">
        <f t="shared" si="10"/>
        <v>0</v>
      </c>
      <c r="BH15" s="290">
        <f t="shared" si="11"/>
        <v>0</v>
      </c>
      <c r="BI15" s="290"/>
      <c r="BJ15" s="290">
        <f t="shared" si="31"/>
        <v>0</v>
      </c>
      <c r="BK15" s="303"/>
      <c r="BL15" s="303"/>
      <c r="BM15" s="291">
        <f t="shared" si="12"/>
        <v>0</v>
      </c>
      <c r="BN15" s="290">
        <f t="shared" si="13"/>
        <v>0</v>
      </c>
      <c r="BO15" s="290"/>
      <c r="BP15" s="290">
        <f t="shared" si="32"/>
        <v>0</v>
      </c>
      <c r="BQ15" s="303"/>
      <c r="BR15" s="303"/>
      <c r="BS15" s="265">
        <f t="shared" si="14"/>
        <v>0</v>
      </c>
      <c r="BT15" s="290">
        <f t="shared" si="15"/>
        <v>0</v>
      </c>
      <c r="BU15" s="290"/>
      <c r="BV15" s="290">
        <f t="shared" si="33"/>
        <v>0</v>
      </c>
      <c r="BW15" s="303"/>
      <c r="BX15" s="303"/>
      <c r="BY15" s="265">
        <f t="shared" si="16"/>
        <v>0</v>
      </c>
      <c r="BZ15" s="290">
        <f t="shared" si="17"/>
        <v>0</v>
      </c>
      <c r="CA15" s="290"/>
      <c r="CB15" s="290">
        <f t="shared" si="34"/>
        <v>0</v>
      </c>
      <c r="CC15" s="303"/>
      <c r="CD15" s="303"/>
      <c r="CE15" s="265">
        <f t="shared" si="18"/>
        <v>0</v>
      </c>
      <c r="CF15" s="290">
        <f t="shared" si="19"/>
        <v>0</v>
      </c>
      <c r="CG15" s="290"/>
      <c r="CH15" s="290">
        <f t="shared" si="35"/>
        <v>0</v>
      </c>
      <c r="CI15" s="303"/>
      <c r="CJ15" s="303"/>
      <c r="CK15" s="265">
        <f t="shared" si="20"/>
        <v>0</v>
      </c>
      <c r="CL15" s="290">
        <f t="shared" si="21"/>
        <v>0</v>
      </c>
      <c r="CM15" s="290"/>
      <c r="CN15" s="290">
        <f t="shared" si="36"/>
        <v>0</v>
      </c>
      <c r="CO15" s="303"/>
      <c r="CP15" s="303"/>
      <c r="CQ15" s="265">
        <f t="shared" si="22"/>
        <v>0</v>
      </c>
      <c r="CR15" s="290">
        <f t="shared" si="23"/>
        <v>0</v>
      </c>
      <c r="CS15" s="290"/>
      <c r="CT15" s="290">
        <f t="shared" si="37"/>
        <v>0</v>
      </c>
      <c r="CU15" s="303"/>
      <c r="CV15" s="303"/>
      <c r="CW15" s="265">
        <f t="shared" si="1"/>
        <v>0</v>
      </c>
      <c r="CX15" s="301">
        <f t="shared" si="2"/>
        <v>0</v>
      </c>
      <c r="CY15" s="303"/>
      <c r="CZ15" s="303"/>
      <c r="DA15" s="303"/>
      <c r="DB15" s="303"/>
      <c r="DC15" s="303"/>
      <c r="DD15" s="303"/>
      <c r="DE15" s="303"/>
      <c r="DF15" s="303"/>
      <c r="DG15" s="303"/>
      <c r="DH15" s="303"/>
      <c r="DI15" s="303"/>
      <c r="DJ15" s="303"/>
      <c r="DK15" s="303"/>
      <c r="DL15" s="303"/>
      <c r="DM15" s="303"/>
    </row>
    <row r="16" spans="1:117" s="275" customFormat="1" ht="195" hidden="1" customHeight="1">
      <c r="B16" s="273" t="s">
        <v>190</v>
      </c>
      <c r="C16" s="445" t="s">
        <v>607</v>
      </c>
      <c r="D16" s="316" t="s">
        <v>200</v>
      </c>
      <c r="E16" s="316" t="s">
        <v>325</v>
      </c>
      <c r="F16" s="316" t="s">
        <v>207</v>
      </c>
      <c r="G16" s="316" t="s">
        <v>223</v>
      </c>
      <c r="H16" s="287" t="s">
        <v>411</v>
      </c>
      <c r="I16" s="287" t="s">
        <v>412</v>
      </c>
      <c r="J16" s="304" t="s">
        <v>376</v>
      </c>
      <c r="K16" s="304" t="s">
        <v>376</v>
      </c>
      <c r="L16" s="279"/>
      <c r="M16" s="279"/>
      <c r="N16" s="279"/>
      <c r="O16" s="279"/>
      <c r="P16" s="279"/>
      <c r="Q16" s="279"/>
      <c r="R16" s="279"/>
      <c r="S16" s="279"/>
      <c r="T16" s="279"/>
      <c r="U16" s="279"/>
      <c r="V16" s="279"/>
      <c r="W16" s="279"/>
      <c r="X16" s="266" t="s">
        <v>413</v>
      </c>
      <c r="Y16" s="288" t="s">
        <v>415</v>
      </c>
      <c r="Z16" s="305" t="s">
        <v>376</v>
      </c>
      <c r="AA16" s="306" t="s">
        <v>381</v>
      </c>
      <c r="AB16" s="289">
        <v>1</v>
      </c>
      <c r="AC16" s="268">
        <f t="shared" si="3"/>
        <v>0</v>
      </c>
      <c r="AD16" s="290">
        <f t="shared" si="4"/>
        <v>0</v>
      </c>
      <c r="AE16" s="290"/>
      <c r="AF16" s="290">
        <f t="shared" si="24"/>
        <v>0</v>
      </c>
      <c r="AG16" s="291"/>
      <c r="AH16" s="291"/>
      <c r="AI16" s="268">
        <f t="shared" si="25"/>
        <v>0</v>
      </c>
      <c r="AJ16" s="290">
        <f t="shared" si="5"/>
        <v>0</v>
      </c>
      <c r="AK16" s="290"/>
      <c r="AL16" s="290">
        <f t="shared" si="26"/>
        <v>0</v>
      </c>
      <c r="AM16" s="297"/>
      <c r="AN16" s="291"/>
      <c r="AO16" s="268">
        <f t="shared" si="27"/>
        <v>0</v>
      </c>
      <c r="AP16" s="290">
        <f t="shared" si="6"/>
        <v>0</v>
      </c>
      <c r="AQ16" s="290"/>
      <c r="AR16" s="290">
        <f t="shared" si="28"/>
        <v>0</v>
      </c>
      <c r="AS16" s="303"/>
      <c r="AT16" s="303"/>
      <c r="AU16" s="268">
        <f t="shared" si="7"/>
        <v>0</v>
      </c>
      <c r="AV16" s="290">
        <f t="shared" si="8"/>
        <v>0</v>
      </c>
      <c r="AW16" s="290"/>
      <c r="AX16" s="290">
        <f t="shared" si="29"/>
        <v>0</v>
      </c>
      <c r="AY16" s="303"/>
      <c r="AZ16" s="303"/>
      <c r="BA16" s="291">
        <f t="shared" si="0"/>
        <v>0</v>
      </c>
      <c r="BB16" s="290">
        <f t="shared" si="9"/>
        <v>0</v>
      </c>
      <c r="BC16" s="290"/>
      <c r="BD16" s="290">
        <f t="shared" si="30"/>
        <v>0</v>
      </c>
      <c r="BE16" s="303"/>
      <c r="BF16" s="303"/>
      <c r="BG16" s="291">
        <f t="shared" si="10"/>
        <v>0</v>
      </c>
      <c r="BH16" s="290">
        <f t="shared" si="11"/>
        <v>0</v>
      </c>
      <c r="BI16" s="290"/>
      <c r="BJ16" s="290">
        <f t="shared" si="31"/>
        <v>0</v>
      </c>
      <c r="BK16" s="303"/>
      <c r="BL16" s="303"/>
      <c r="BM16" s="291">
        <f t="shared" si="12"/>
        <v>0</v>
      </c>
      <c r="BN16" s="290">
        <f t="shared" si="13"/>
        <v>0</v>
      </c>
      <c r="BO16" s="290"/>
      <c r="BP16" s="290">
        <f t="shared" si="32"/>
        <v>0</v>
      </c>
      <c r="BQ16" s="303"/>
      <c r="BR16" s="303"/>
      <c r="BS16" s="265">
        <f t="shared" si="14"/>
        <v>0</v>
      </c>
      <c r="BT16" s="290">
        <f t="shared" si="15"/>
        <v>0</v>
      </c>
      <c r="BU16" s="290"/>
      <c r="BV16" s="290">
        <f t="shared" si="33"/>
        <v>0</v>
      </c>
      <c r="BW16" s="303"/>
      <c r="BX16" s="303"/>
      <c r="BY16" s="265">
        <f t="shared" si="16"/>
        <v>0</v>
      </c>
      <c r="BZ16" s="290">
        <f t="shared" si="17"/>
        <v>0</v>
      </c>
      <c r="CA16" s="290"/>
      <c r="CB16" s="290">
        <f t="shared" si="34"/>
        <v>0</v>
      </c>
      <c r="CC16" s="303"/>
      <c r="CD16" s="303"/>
      <c r="CE16" s="265">
        <f t="shared" si="18"/>
        <v>0</v>
      </c>
      <c r="CF16" s="290">
        <f t="shared" si="19"/>
        <v>0</v>
      </c>
      <c r="CG16" s="290"/>
      <c r="CH16" s="290">
        <f t="shared" si="35"/>
        <v>0</v>
      </c>
      <c r="CI16" s="303"/>
      <c r="CJ16" s="303"/>
      <c r="CK16" s="265">
        <f t="shared" si="20"/>
        <v>0</v>
      </c>
      <c r="CL16" s="290">
        <f t="shared" si="21"/>
        <v>0</v>
      </c>
      <c r="CM16" s="290"/>
      <c r="CN16" s="290">
        <f t="shared" si="36"/>
        <v>0</v>
      </c>
      <c r="CO16" s="303"/>
      <c r="CP16" s="303"/>
      <c r="CQ16" s="265">
        <f t="shared" si="22"/>
        <v>0</v>
      </c>
      <c r="CR16" s="290">
        <f t="shared" si="23"/>
        <v>0</v>
      </c>
      <c r="CS16" s="290"/>
      <c r="CT16" s="290">
        <f t="shared" si="37"/>
        <v>0</v>
      </c>
      <c r="CU16" s="303"/>
      <c r="CV16" s="303"/>
      <c r="CW16" s="265">
        <f t="shared" si="1"/>
        <v>0</v>
      </c>
      <c r="CX16" s="301">
        <f t="shared" si="2"/>
        <v>0</v>
      </c>
      <c r="CY16" s="303"/>
      <c r="CZ16" s="303"/>
      <c r="DA16" s="303"/>
      <c r="DB16" s="303"/>
      <c r="DC16" s="303"/>
      <c r="DD16" s="303"/>
      <c r="DE16" s="303"/>
      <c r="DF16" s="303"/>
      <c r="DG16" s="303"/>
      <c r="DH16" s="303"/>
      <c r="DI16" s="303"/>
      <c r="DJ16" s="303"/>
      <c r="DK16" s="303"/>
      <c r="DL16" s="303"/>
      <c r="DM16" s="303"/>
    </row>
    <row r="17" spans="2:117" s="275" customFormat="1" ht="195.75" hidden="1" customHeight="1" thickBot="1">
      <c r="B17" s="273" t="s">
        <v>190</v>
      </c>
      <c r="C17" s="445" t="s">
        <v>607</v>
      </c>
      <c r="D17" s="316" t="s">
        <v>200</v>
      </c>
      <c r="E17" s="316" t="s">
        <v>325</v>
      </c>
      <c r="F17" s="316" t="s">
        <v>207</v>
      </c>
      <c r="G17" s="316" t="s">
        <v>223</v>
      </c>
      <c r="H17" s="287" t="s">
        <v>411</v>
      </c>
      <c r="I17" s="287" t="s">
        <v>412</v>
      </c>
      <c r="J17" s="307" t="s">
        <v>377</v>
      </c>
      <c r="K17" s="307" t="s">
        <v>377</v>
      </c>
      <c r="L17" s="279"/>
      <c r="M17" s="279"/>
      <c r="N17" s="279"/>
      <c r="O17" s="279"/>
      <c r="P17" s="279"/>
      <c r="Q17" s="279"/>
      <c r="R17" s="279"/>
      <c r="S17" s="279"/>
      <c r="T17" s="279"/>
      <c r="U17" s="279"/>
      <c r="V17" s="279"/>
      <c r="W17" s="279"/>
      <c r="X17" s="266" t="s">
        <v>413</v>
      </c>
      <c r="Y17" s="288" t="s">
        <v>415</v>
      </c>
      <c r="Z17" s="308" t="s">
        <v>377</v>
      </c>
      <c r="AA17" s="309" t="s">
        <v>382</v>
      </c>
      <c r="AB17" s="289">
        <v>1</v>
      </c>
      <c r="AC17" s="268">
        <f t="shared" si="3"/>
        <v>0</v>
      </c>
      <c r="AD17" s="290">
        <f t="shared" si="4"/>
        <v>0</v>
      </c>
      <c r="AE17" s="290"/>
      <c r="AF17" s="290">
        <f t="shared" si="24"/>
        <v>0</v>
      </c>
      <c r="AG17" s="291"/>
      <c r="AH17" s="291"/>
      <c r="AI17" s="268">
        <f t="shared" si="25"/>
        <v>0</v>
      </c>
      <c r="AJ17" s="290">
        <f t="shared" si="5"/>
        <v>0</v>
      </c>
      <c r="AK17" s="290"/>
      <c r="AL17" s="290">
        <f t="shared" si="26"/>
        <v>0</v>
      </c>
      <c r="AM17" s="297"/>
      <c r="AN17" s="291"/>
      <c r="AO17" s="268">
        <f t="shared" si="27"/>
        <v>0</v>
      </c>
      <c r="AP17" s="290">
        <f t="shared" si="6"/>
        <v>0</v>
      </c>
      <c r="AQ17" s="290"/>
      <c r="AR17" s="290">
        <f t="shared" si="28"/>
        <v>0</v>
      </c>
      <c r="AS17" s="303"/>
      <c r="AT17" s="303"/>
      <c r="AU17" s="268">
        <f t="shared" si="7"/>
        <v>0</v>
      </c>
      <c r="AV17" s="290">
        <f t="shared" si="8"/>
        <v>0</v>
      </c>
      <c r="AW17" s="290"/>
      <c r="AX17" s="290">
        <f t="shared" si="29"/>
        <v>0</v>
      </c>
      <c r="AY17" s="303"/>
      <c r="AZ17" s="303"/>
      <c r="BA17" s="291">
        <f t="shared" si="0"/>
        <v>0</v>
      </c>
      <c r="BB17" s="290">
        <f t="shared" si="9"/>
        <v>0</v>
      </c>
      <c r="BC17" s="290"/>
      <c r="BD17" s="290">
        <f t="shared" si="30"/>
        <v>0</v>
      </c>
      <c r="BE17" s="303"/>
      <c r="BF17" s="303"/>
      <c r="BG17" s="291">
        <f t="shared" si="10"/>
        <v>0</v>
      </c>
      <c r="BH17" s="290">
        <f t="shared" si="11"/>
        <v>0</v>
      </c>
      <c r="BI17" s="290"/>
      <c r="BJ17" s="290">
        <f t="shared" si="31"/>
        <v>0</v>
      </c>
      <c r="BK17" s="303"/>
      <c r="BL17" s="303"/>
      <c r="BM17" s="291">
        <f t="shared" si="12"/>
        <v>0</v>
      </c>
      <c r="BN17" s="290">
        <f t="shared" si="13"/>
        <v>0</v>
      </c>
      <c r="BO17" s="290"/>
      <c r="BP17" s="290">
        <f t="shared" si="32"/>
        <v>0</v>
      </c>
      <c r="BQ17" s="303"/>
      <c r="BR17" s="303"/>
      <c r="BS17" s="265">
        <f t="shared" si="14"/>
        <v>0</v>
      </c>
      <c r="BT17" s="290">
        <f t="shared" si="15"/>
        <v>0</v>
      </c>
      <c r="BU17" s="290"/>
      <c r="BV17" s="290">
        <f t="shared" si="33"/>
        <v>0</v>
      </c>
      <c r="BW17" s="303"/>
      <c r="BX17" s="303"/>
      <c r="BY17" s="265">
        <f t="shared" si="16"/>
        <v>0</v>
      </c>
      <c r="BZ17" s="290">
        <f t="shared" si="17"/>
        <v>0</v>
      </c>
      <c r="CA17" s="290"/>
      <c r="CB17" s="290">
        <f t="shared" si="34"/>
        <v>0</v>
      </c>
      <c r="CC17" s="303"/>
      <c r="CD17" s="303"/>
      <c r="CE17" s="265">
        <f t="shared" si="18"/>
        <v>0</v>
      </c>
      <c r="CF17" s="290">
        <f t="shared" si="19"/>
        <v>0</v>
      </c>
      <c r="CG17" s="290"/>
      <c r="CH17" s="290">
        <f t="shared" si="35"/>
        <v>0</v>
      </c>
      <c r="CI17" s="303"/>
      <c r="CJ17" s="303"/>
      <c r="CK17" s="265">
        <f t="shared" si="20"/>
        <v>0</v>
      </c>
      <c r="CL17" s="290">
        <f t="shared" si="21"/>
        <v>0</v>
      </c>
      <c r="CM17" s="290"/>
      <c r="CN17" s="290">
        <f t="shared" si="36"/>
        <v>0</v>
      </c>
      <c r="CO17" s="303"/>
      <c r="CP17" s="303"/>
      <c r="CQ17" s="265">
        <f t="shared" si="22"/>
        <v>0</v>
      </c>
      <c r="CR17" s="290">
        <f t="shared" si="23"/>
        <v>0</v>
      </c>
      <c r="CS17" s="290"/>
      <c r="CT17" s="290">
        <f t="shared" si="37"/>
        <v>0</v>
      </c>
      <c r="CU17" s="303"/>
      <c r="CV17" s="303"/>
      <c r="CW17" s="265">
        <f t="shared" si="1"/>
        <v>0</v>
      </c>
      <c r="CX17" s="301">
        <f t="shared" si="2"/>
        <v>0</v>
      </c>
      <c r="CY17" s="303"/>
      <c r="CZ17" s="303"/>
      <c r="DA17" s="303"/>
      <c r="DB17" s="303"/>
      <c r="DC17" s="303"/>
      <c r="DD17" s="303"/>
      <c r="DE17" s="303"/>
      <c r="DF17" s="303"/>
      <c r="DG17" s="303"/>
      <c r="DH17" s="303"/>
      <c r="DI17" s="303"/>
      <c r="DJ17" s="303"/>
      <c r="DK17" s="303"/>
      <c r="DL17" s="303"/>
      <c r="DM17" s="303"/>
    </row>
    <row r="18" spans="2:117" s="275" customFormat="1" ht="199.5" hidden="1" customHeight="1">
      <c r="B18" s="273" t="s">
        <v>190</v>
      </c>
      <c r="C18" s="445" t="s">
        <v>607</v>
      </c>
      <c r="D18" s="316" t="s">
        <v>200</v>
      </c>
      <c r="E18" s="316" t="s">
        <v>325</v>
      </c>
      <c r="F18" s="316" t="s">
        <v>207</v>
      </c>
      <c r="G18" s="316" t="s">
        <v>223</v>
      </c>
      <c r="H18" s="287" t="s">
        <v>411</v>
      </c>
      <c r="I18" s="287" t="s">
        <v>412</v>
      </c>
      <c r="J18" s="281"/>
      <c r="K18" s="281"/>
      <c r="L18" s="279"/>
      <c r="M18" s="279"/>
      <c r="N18" s="279"/>
      <c r="O18" s="279"/>
      <c r="P18" s="279"/>
      <c r="Q18" s="279"/>
      <c r="R18" s="279"/>
      <c r="S18" s="279"/>
      <c r="T18" s="279"/>
      <c r="U18" s="279"/>
      <c r="V18" s="279"/>
      <c r="W18" s="279"/>
      <c r="X18" s="266" t="s">
        <v>413</v>
      </c>
      <c r="Y18" s="288" t="s">
        <v>415</v>
      </c>
      <c r="AB18" s="289">
        <v>1</v>
      </c>
      <c r="AC18" s="268">
        <f t="shared" si="3"/>
        <v>0</v>
      </c>
      <c r="AD18" s="290">
        <f t="shared" si="4"/>
        <v>0</v>
      </c>
      <c r="AE18" s="290"/>
      <c r="AF18" s="290">
        <f t="shared" si="24"/>
        <v>0</v>
      </c>
      <c r="AG18" s="291"/>
      <c r="AH18" s="291"/>
      <c r="AI18" s="268">
        <f t="shared" si="25"/>
        <v>0</v>
      </c>
      <c r="AJ18" s="290">
        <f t="shared" si="5"/>
        <v>0</v>
      </c>
      <c r="AK18" s="290"/>
      <c r="AL18" s="290">
        <f t="shared" si="26"/>
        <v>0</v>
      </c>
      <c r="AM18" s="297"/>
      <c r="AN18" s="291"/>
      <c r="AO18" s="268">
        <f t="shared" si="27"/>
        <v>0</v>
      </c>
      <c r="AP18" s="290">
        <f t="shared" si="6"/>
        <v>0</v>
      </c>
      <c r="AQ18" s="290"/>
      <c r="AR18" s="290">
        <f t="shared" si="28"/>
        <v>0</v>
      </c>
      <c r="AS18" s="303"/>
      <c r="AT18" s="303"/>
      <c r="AU18" s="268">
        <f t="shared" si="7"/>
        <v>0</v>
      </c>
      <c r="AV18" s="290">
        <f t="shared" si="8"/>
        <v>0</v>
      </c>
      <c r="AW18" s="290"/>
      <c r="AX18" s="290">
        <f t="shared" si="29"/>
        <v>0</v>
      </c>
      <c r="AY18" s="303"/>
      <c r="AZ18" s="303"/>
      <c r="BA18" s="291">
        <f t="shared" si="0"/>
        <v>0</v>
      </c>
      <c r="BB18" s="290">
        <f t="shared" si="9"/>
        <v>0</v>
      </c>
      <c r="BC18" s="290"/>
      <c r="BD18" s="290">
        <f t="shared" si="30"/>
        <v>0</v>
      </c>
      <c r="BE18" s="303"/>
      <c r="BF18" s="303"/>
      <c r="BG18" s="291">
        <f t="shared" si="10"/>
        <v>0</v>
      </c>
      <c r="BH18" s="290">
        <f t="shared" si="11"/>
        <v>0</v>
      </c>
      <c r="BI18" s="290"/>
      <c r="BJ18" s="290">
        <f t="shared" si="31"/>
        <v>0</v>
      </c>
      <c r="BK18" s="303"/>
      <c r="BL18" s="303"/>
      <c r="BM18" s="291">
        <f t="shared" si="12"/>
        <v>0</v>
      </c>
      <c r="BN18" s="290">
        <f t="shared" si="13"/>
        <v>0</v>
      </c>
      <c r="BO18" s="290"/>
      <c r="BP18" s="290">
        <f t="shared" si="32"/>
        <v>0</v>
      </c>
      <c r="BQ18" s="303"/>
      <c r="BR18" s="303"/>
      <c r="BS18" s="265">
        <f t="shared" si="14"/>
        <v>0</v>
      </c>
      <c r="BT18" s="290">
        <f t="shared" si="15"/>
        <v>0</v>
      </c>
      <c r="BU18" s="290"/>
      <c r="BV18" s="290">
        <f t="shared" si="33"/>
        <v>0</v>
      </c>
      <c r="BW18" s="303"/>
      <c r="BX18" s="303"/>
      <c r="BY18" s="265">
        <f t="shared" si="16"/>
        <v>0</v>
      </c>
      <c r="BZ18" s="290">
        <f t="shared" si="17"/>
        <v>0</v>
      </c>
      <c r="CA18" s="290"/>
      <c r="CB18" s="290">
        <f t="shared" si="34"/>
        <v>0</v>
      </c>
      <c r="CC18" s="303"/>
      <c r="CD18" s="303"/>
      <c r="CE18" s="265">
        <f t="shared" si="18"/>
        <v>0</v>
      </c>
      <c r="CF18" s="290">
        <f t="shared" si="19"/>
        <v>0</v>
      </c>
      <c r="CG18" s="290"/>
      <c r="CH18" s="290">
        <f t="shared" si="35"/>
        <v>0</v>
      </c>
      <c r="CI18" s="303"/>
      <c r="CJ18" s="303"/>
      <c r="CK18" s="265">
        <f t="shared" si="20"/>
        <v>0</v>
      </c>
      <c r="CL18" s="290">
        <f t="shared" si="21"/>
        <v>0</v>
      </c>
      <c r="CM18" s="290"/>
      <c r="CN18" s="290">
        <f t="shared" si="36"/>
        <v>0</v>
      </c>
      <c r="CO18" s="303"/>
      <c r="CP18" s="303"/>
      <c r="CQ18" s="265">
        <f t="shared" si="22"/>
        <v>0</v>
      </c>
      <c r="CR18" s="290">
        <f t="shared" si="23"/>
        <v>0</v>
      </c>
      <c r="CS18" s="290"/>
      <c r="CT18" s="290">
        <f t="shared" si="37"/>
        <v>0</v>
      </c>
      <c r="CU18" s="303"/>
      <c r="CV18" s="303"/>
      <c r="CW18" s="265">
        <f t="shared" si="1"/>
        <v>0</v>
      </c>
      <c r="CX18" s="301">
        <f t="shared" si="2"/>
        <v>0</v>
      </c>
      <c r="CY18" s="303"/>
      <c r="CZ18" s="303"/>
      <c r="DA18" s="303"/>
      <c r="DB18" s="303"/>
      <c r="DC18" s="303"/>
      <c r="DD18" s="303"/>
      <c r="DE18" s="303"/>
      <c r="DF18" s="303"/>
      <c r="DG18" s="303"/>
      <c r="DH18" s="303"/>
      <c r="DI18" s="303"/>
      <c r="DJ18" s="303"/>
      <c r="DK18" s="303"/>
      <c r="DL18" s="303"/>
      <c r="DM18" s="303"/>
    </row>
    <row r="19" spans="2:117" s="275" customFormat="1" ht="199.5" hidden="1" customHeight="1">
      <c r="B19" s="273" t="s">
        <v>190</v>
      </c>
      <c r="C19" s="445" t="s">
        <v>607</v>
      </c>
      <c r="D19" s="316" t="s">
        <v>200</v>
      </c>
      <c r="E19" s="316" t="s">
        <v>325</v>
      </c>
      <c r="F19" s="316" t="s">
        <v>207</v>
      </c>
      <c r="G19" s="316" t="s">
        <v>223</v>
      </c>
      <c r="H19" s="287" t="s">
        <v>411</v>
      </c>
      <c r="I19" s="287" t="s">
        <v>412</v>
      </c>
      <c r="J19" s="281"/>
      <c r="K19" s="281"/>
      <c r="L19" s="279"/>
      <c r="M19" s="279"/>
      <c r="N19" s="279"/>
      <c r="O19" s="279"/>
      <c r="P19" s="279"/>
      <c r="Q19" s="279"/>
      <c r="R19" s="279"/>
      <c r="S19" s="279"/>
      <c r="T19" s="279"/>
      <c r="U19" s="279"/>
      <c r="V19" s="279"/>
      <c r="W19" s="279"/>
      <c r="X19" s="266" t="s">
        <v>413</v>
      </c>
      <c r="Y19" s="288" t="s">
        <v>415</v>
      </c>
      <c r="AB19" s="289">
        <v>1</v>
      </c>
      <c r="AC19" s="268">
        <f t="shared" si="3"/>
        <v>0</v>
      </c>
      <c r="AD19" s="290">
        <f t="shared" si="4"/>
        <v>0</v>
      </c>
      <c r="AE19" s="290"/>
      <c r="AF19" s="290">
        <f t="shared" si="24"/>
        <v>0</v>
      </c>
      <c r="AG19" s="291"/>
      <c r="AH19" s="291"/>
      <c r="AI19" s="268">
        <f t="shared" si="25"/>
        <v>0</v>
      </c>
      <c r="AJ19" s="290">
        <f t="shared" si="5"/>
        <v>0</v>
      </c>
      <c r="AK19" s="290"/>
      <c r="AL19" s="290">
        <f t="shared" si="26"/>
        <v>0</v>
      </c>
      <c r="AM19" s="297"/>
      <c r="AN19" s="291"/>
      <c r="AO19" s="268">
        <f t="shared" si="27"/>
        <v>0</v>
      </c>
      <c r="AP19" s="290">
        <f t="shared" si="6"/>
        <v>0</v>
      </c>
      <c r="AQ19" s="290"/>
      <c r="AR19" s="290">
        <f t="shared" si="28"/>
        <v>0</v>
      </c>
      <c r="AS19" s="303"/>
      <c r="AT19" s="303"/>
      <c r="AU19" s="268">
        <f t="shared" si="7"/>
        <v>0</v>
      </c>
      <c r="AV19" s="290">
        <f t="shared" si="8"/>
        <v>0</v>
      </c>
      <c r="AW19" s="290"/>
      <c r="AX19" s="290">
        <f t="shared" si="29"/>
        <v>0</v>
      </c>
      <c r="AY19" s="303"/>
      <c r="AZ19" s="303"/>
      <c r="BA19" s="291">
        <f t="shared" si="0"/>
        <v>0</v>
      </c>
      <c r="BB19" s="290">
        <f t="shared" si="9"/>
        <v>0</v>
      </c>
      <c r="BC19" s="290"/>
      <c r="BD19" s="290">
        <f t="shared" si="30"/>
        <v>0</v>
      </c>
      <c r="BE19" s="303"/>
      <c r="BF19" s="303"/>
      <c r="BG19" s="291">
        <f t="shared" si="10"/>
        <v>0</v>
      </c>
      <c r="BH19" s="290">
        <f t="shared" si="11"/>
        <v>0</v>
      </c>
      <c r="BI19" s="290"/>
      <c r="BJ19" s="290">
        <f t="shared" si="31"/>
        <v>0</v>
      </c>
      <c r="BK19" s="303"/>
      <c r="BL19" s="303"/>
      <c r="BM19" s="291">
        <f t="shared" si="12"/>
        <v>0</v>
      </c>
      <c r="BN19" s="290">
        <f t="shared" si="13"/>
        <v>0</v>
      </c>
      <c r="BO19" s="290"/>
      <c r="BP19" s="290">
        <f t="shared" si="32"/>
        <v>0</v>
      </c>
      <c r="BQ19" s="303"/>
      <c r="BR19" s="303"/>
      <c r="BS19" s="265">
        <f t="shared" si="14"/>
        <v>0</v>
      </c>
      <c r="BT19" s="290">
        <f t="shared" si="15"/>
        <v>0</v>
      </c>
      <c r="BU19" s="290"/>
      <c r="BV19" s="290">
        <f t="shared" si="33"/>
        <v>0</v>
      </c>
      <c r="BW19" s="303"/>
      <c r="BX19" s="303"/>
      <c r="BY19" s="265">
        <f t="shared" si="16"/>
        <v>0</v>
      </c>
      <c r="BZ19" s="290">
        <f t="shared" si="17"/>
        <v>0</v>
      </c>
      <c r="CA19" s="290"/>
      <c r="CB19" s="290">
        <f t="shared" si="34"/>
        <v>0</v>
      </c>
      <c r="CC19" s="303"/>
      <c r="CD19" s="303"/>
      <c r="CE19" s="265">
        <f t="shared" si="18"/>
        <v>0</v>
      </c>
      <c r="CF19" s="290">
        <f t="shared" si="19"/>
        <v>0</v>
      </c>
      <c r="CG19" s="290"/>
      <c r="CH19" s="290">
        <f t="shared" si="35"/>
        <v>0</v>
      </c>
      <c r="CI19" s="303"/>
      <c r="CJ19" s="303"/>
      <c r="CK19" s="265">
        <f t="shared" si="20"/>
        <v>0</v>
      </c>
      <c r="CL19" s="290">
        <f t="shared" si="21"/>
        <v>0</v>
      </c>
      <c r="CM19" s="290"/>
      <c r="CN19" s="290">
        <f t="shared" si="36"/>
        <v>0</v>
      </c>
      <c r="CO19" s="303"/>
      <c r="CP19" s="303"/>
      <c r="CQ19" s="265">
        <f t="shared" si="22"/>
        <v>0</v>
      </c>
      <c r="CR19" s="290">
        <f t="shared" si="23"/>
        <v>0</v>
      </c>
      <c r="CS19" s="290"/>
      <c r="CT19" s="290">
        <f t="shared" si="37"/>
        <v>0</v>
      </c>
      <c r="CU19" s="303"/>
      <c r="CV19" s="303"/>
      <c r="CW19" s="265">
        <f t="shared" si="1"/>
        <v>0</v>
      </c>
      <c r="CX19" s="301">
        <f t="shared" si="2"/>
        <v>0</v>
      </c>
      <c r="CY19" s="303"/>
      <c r="CZ19" s="303"/>
      <c r="DA19" s="303"/>
      <c r="DB19" s="303"/>
      <c r="DC19" s="303"/>
      <c r="DD19" s="303"/>
      <c r="DE19" s="303"/>
      <c r="DF19" s="303"/>
      <c r="DG19" s="303"/>
      <c r="DH19" s="303"/>
      <c r="DI19" s="303"/>
      <c r="DJ19" s="303"/>
      <c r="DK19" s="303"/>
      <c r="DL19" s="303"/>
      <c r="DM19" s="303"/>
    </row>
    <row r="20" spans="2:117" s="275" customFormat="1" ht="199.5" hidden="1" customHeight="1">
      <c r="B20" s="273" t="s">
        <v>190</v>
      </c>
      <c r="C20" s="445" t="s">
        <v>607</v>
      </c>
      <c r="D20" s="316" t="s">
        <v>200</v>
      </c>
      <c r="E20" s="316" t="s">
        <v>325</v>
      </c>
      <c r="F20" s="316" t="s">
        <v>207</v>
      </c>
      <c r="G20" s="316" t="s">
        <v>223</v>
      </c>
      <c r="H20" s="287" t="s">
        <v>411</v>
      </c>
      <c r="I20" s="287" t="s">
        <v>412</v>
      </c>
      <c r="J20" s="281"/>
      <c r="K20" s="281"/>
      <c r="L20" s="279"/>
      <c r="M20" s="279"/>
      <c r="N20" s="279"/>
      <c r="O20" s="279"/>
      <c r="P20" s="279"/>
      <c r="Q20" s="279"/>
      <c r="R20" s="279"/>
      <c r="S20" s="279"/>
      <c r="T20" s="279"/>
      <c r="U20" s="279"/>
      <c r="V20" s="279"/>
      <c r="W20" s="279"/>
      <c r="X20" s="266" t="s">
        <v>413</v>
      </c>
      <c r="Y20" s="288" t="s">
        <v>415</v>
      </c>
      <c r="AB20" s="289">
        <v>1</v>
      </c>
      <c r="AC20" s="268">
        <f t="shared" si="3"/>
        <v>0</v>
      </c>
      <c r="AD20" s="290">
        <f t="shared" si="4"/>
        <v>0</v>
      </c>
      <c r="AE20" s="290"/>
      <c r="AF20" s="290">
        <f t="shared" si="24"/>
        <v>0</v>
      </c>
      <c r="AG20" s="291"/>
      <c r="AH20" s="291"/>
      <c r="AI20" s="268">
        <f t="shared" si="25"/>
        <v>0</v>
      </c>
      <c r="AJ20" s="290">
        <f t="shared" si="5"/>
        <v>0</v>
      </c>
      <c r="AK20" s="290"/>
      <c r="AL20" s="290">
        <f t="shared" si="26"/>
        <v>0</v>
      </c>
      <c r="AM20" s="297"/>
      <c r="AN20" s="291"/>
      <c r="AO20" s="268">
        <f t="shared" si="27"/>
        <v>0</v>
      </c>
      <c r="AP20" s="290">
        <f t="shared" si="6"/>
        <v>0</v>
      </c>
      <c r="AQ20" s="290"/>
      <c r="AR20" s="290">
        <f t="shared" si="28"/>
        <v>0</v>
      </c>
      <c r="AS20" s="303"/>
      <c r="AT20" s="303"/>
      <c r="AU20" s="268">
        <f t="shared" si="7"/>
        <v>0</v>
      </c>
      <c r="AV20" s="290">
        <f t="shared" si="8"/>
        <v>0</v>
      </c>
      <c r="AW20" s="290"/>
      <c r="AX20" s="290">
        <f t="shared" si="29"/>
        <v>0</v>
      </c>
      <c r="AY20" s="303"/>
      <c r="AZ20" s="303"/>
      <c r="BA20" s="291">
        <f t="shared" si="0"/>
        <v>0</v>
      </c>
      <c r="BB20" s="290">
        <f t="shared" si="9"/>
        <v>0</v>
      </c>
      <c r="BC20" s="290"/>
      <c r="BD20" s="290">
        <f t="shared" si="30"/>
        <v>0</v>
      </c>
      <c r="BE20" s="303"/>
      <c r="BF20" s="303"/>
      <c r="BG20" s="291">
        <f t="shared" si="10"/>
        <v>0</v>
      </c>
      <c r="BH20" s="290">
        <f t="shared" si="11"/>
        <v>0</v>
      </c>
      <c r="BI20" s="290"/>
      <c r="BJ20" s="290">
        <f t="shared" si="31"/>
        <v>0</v>
      </c>
      <c r="BK20" s="303"/>
      <c r="BL20" s="303"/>
      <c r="BM20" s="291">
        <f t="shared" si="12"/>
        <v>0</v>
      </c>
      <c r="BN20" s="290">
        <f t="shared" si="13"/>
        <v>0</v>
      </c>
      <c r="BO20" s="290"/>
      <c r="BP20" s="290">
        <f t="shared" si="32"/>
        <v>0</v>
      </c>
      <c r="BQ20" s="303"/>
      <c r="BR20" s="303"/>
      <c r="BS20" s="265">
        <f t="shared" si="14"/>
        <v>0</v>
      </c>
      <c r="BT20" s="290">
        <f t="shared" si="15"/>
        <v>0</v>
      </c>
      <c r="BU20" s="290"/>
      <c r="BV20" s="290">
        <f t="shared" si="33"/>
        <v>0</v>
      </c>
      <c r="BW20" s="303"/>
      <c r="BX20" s="303"/>
      <c r="BY20" s="265">
        <f t="shared" si="16"/>
        <v>0</v>
      </c>
      <c r="BZ20" s="290">
        <f t="shared" si="17"/>
        <v>0</v>
      </c>
      <c r="CA20" s="290"/>
      <c r="CB20" s="290">
        <f t="shared" si="34"/>
        <v>0</v>
      </c>
      <c r="CC20" s="303"/>
      <c r="CD20" s="303"/>
      <c r="CE20" s="265">
        <f t="shared" si="18"/>
        <v>0</v>
      </c>
      <c r="CF20" s="290">
        <f t="shared" si="19"/>
        <v>0</v>
      </c>
      <c r="CG20" s="290"/>
      <c r="CH20" s="290">
        <f t="shared" si="35"/>
        <v>0</v>
      </c>
      <c r="CI20" s="303"/>
      <c r="CJ20" s="303"/>
      <c r="CK20" s="265">
        <f t="shared" si="20"/>
        <v>0</v>
      </c>
      <c r="CL20" s="290">
        <f t="shared" si="21"/>
        <v>0</v>
      </c>
      <c r="CM20" s="290"/>
      <c r="CN20" s="290">
        <f t="shared" si="36"/>
        <v>0</v>
      </c>
      <c r="CO20" s="303"/>
      <c r="CP20" s="303"/>
      <c r="CQ20" s="265">
        <f t="shared" si="22"/>
        <v>0</v>
      </c>
      <c r="CR20" s="290">
        <f t="shared" si="23"/>
        <v>0</v>
      </c>
      <c r="CS20" s="290"/>
      <c r="CT20" s="290">
        <f t="shared" si="37"/>
        <v>0</v>
      </c>
      <c r="CU20" s="303"/>
      <c r="CV20" s="303"/>
      <c r="CW20" s="265">
        <f t="shared" si="1"/>
        <v>0</v>
      </c>
      <c r="CX20" s="301">
        <f t="shared" si="2"/>
        <v>0</v>
      </c>
      <c r="CY20" s="303"/>
      <c r="CZ20" s="303"/>
      <c r="DA20" s="303"/>
      <c r="DB20" s="303"/>
      <c r="DC20" s="303"/>
      <c r="DD20" s="303"/>
      <c r="DE20" s="303"/>
      <c r="DF20" s="303"/>
      <c r="DG20" s="303"/>
      <c r="DH20" s="303"/>
      <c r="DI20" s="303"/>
      <c r="DJ20" s="303"/>
      <c r="DK20" s="303"/>
      <c r="DL20" s="303"/>
      <c r="DM20" s="303"/>
    </row>
    <row r="21" spans="2:117" s="275" customFormat="1" ht="199.5" hidden="1" customHeight="1">
      <c r="B21" s="273" t="s">
        <v>190</v>
      </c>
      <c r="C21" s="445" t="s">
        <v>607</v>
      </c>
      <c r="D21" s="316" t="s">
        <v>200</v>
      </c>
      <c r="E21" s="316" t="s">
        <v>325</v>
      </c>
      <c r="F21" s="316" t="s">
        <v>207</v>
      </c>
      <c r="G21" s="316" t="s">
        <v>223</v>
      </c>
      <c r="H21" s="287" t="s">
        <v>411</v>
      </c>
      <c r="I21" s="287" t="s">
        <v>412</v>
      </c>
      <c r="J21" s="281"/>
      <c r="K21" s="281"/>
      <c r="L21" s="279"/>
      <c r="M21" s="279"/>
      <c r="N21" s="279"/>
      <c r="O21" s="279"/>
      <c r="P21" s="279"/>
      <c r="Q21" s="279"/>
      <c r="R21" s="279"/>
      <c r="S21" s="279"/>
      <c r="T21" s="279"/>
      <c r="U21" s="279"/>
      <c r="V21" s="279"/>
      <c r="W21" s="279"/>
      <c r="X21" s="266" t="s">
        <v>413</v>
      </c>
      <c r="Y21" s="288" t="s">
        <v>415</v>
      </c>
      <c r="AB21" s="289">
        <v>1</v>
      </c>
      <c r="AC21" s="268">
        <f t="shared" si="3"/>
        <v>0</v>
      </c>
      <c r="AD21" s="290">
        <f t="shared" si="4"/>
        <v>0</v>
      </c>
      <c r="AE21" s="290"/>
      <c r="AF21" s="290">
        <f t="shared" si="24"/>
        <v>0</v>
      </c>
      <c r="AG21" s="291"/>
      <c r="AH21" s="291"/>
      <c r="AI21" s="268">
        <f t="shared" si="25"/>
        <v>0</v>
      </c>
      <c r="AJ21" s="290">
        <f t="shared" si="5"/>
        <v>0</v>
      </c>
      <c r="AK21" s="290"/>
      <c r="AL21" s="290">
        <f t="shared" si="26"/>
        <v>0</v>
      </c>
      <c r="AM21" s="297"/>
      <c r="AN21" s="291"/>
      <c r="AO21" s="268">
        <f t="shared" si="27"/>
        <v>0</v>
      </c>
      <c r="AP21" s="290">
        <f t="shared" si="6"/>
        <v>0</v>
      </c>
      <c r="AQ21" s="290"/>
      <c r="AR21" s="290">
        <f t="shared" si="28"/>
        <v>0</v>
      </c>
      <c r="AS21" s="303"/>
      <c r="AT21" s="303"/>
      <c r="AU21" s="268">
        <f t="shared" si="7"/>
        <v>0</v>
      </c>
      <c r="AV21" s="290">
        <f t="shared" si="8"/>
        <v>0</v>
      </c>
      <c r="AW21" s="290"/>
      <c r="AX21" s="290">
        <f t="shared" si="29"/>
        <v>0</v>
      </c>
      <c r="AY21" s="303"/>
      <c r="AZ21" s="303"/>
      <c r="BA21" s="291">
        <f t="shared" si="0"/>
        <v>0</v>
      </c>
      <c r="BB21" s="290">
        <f t="shared" si="9"/>
        <v>0</v>
      </c>
      <c r="BC21" s="290"/>
      <c r="BD21" s="290">
        <f t="shared" si="30"/>
        <v>0</v>
      </c>
      <c r="BE21" s="303"/>
      <c r="BF21" s="303"/>
      <c r="BG21" s="291">
        <f t="shared" si="10"/>
        <v>0</v>
      </c>
      <c r="BH21" s="290">
        <f t="shared" si="11"/>
        <v>0</v>
      </c>
      <c r="BI21" s="290"/>
      <c r="BJ21" s="290">
        <f t="shared" si="31"/>
        <v>0</v>
      </c>
      <c r="BK21" s="303"/>
      <c r="BL21" s="303"/>
      <c r="BM21" s="291">
        <f t="shared" si="12"/>
        <v>0</v>
      </c>
      <c r="BN21" s="290">
        <f t="shared" si="13"/>
        <v>0</v>
      </c>
      <c r="BO21" s="290"/>
      <c r="BP21" s="290">
        <f t="shared" si="32"/>
        <v>0</v>
      </c>
      <c r="BQ21" s="303"/>
      <c r="BR21" s="303"/>
      <c r="BS21" s="265">
        <f t="shared" si="14"/>
        <v>0</v>
      </c>
      <c r="BT21" s="290">
        <f t="shared" si="15"/>
        <v>0</v>
      </c>
      <c r="BU21" s="290"/>
      <c r="BV21" s="290">
        <f t="shared" si="33"/>
        <v>0</v>
      </c>
      <c r="BW21" s="303"/>
      <c r="BX21" s="303"/>
      <c r="BY21" s="265">
        <f t="shared" si="16"/>
        <v>0</v>
      </c>
      <c r="BZ21" s="290">
        <f t="shared" si="17"/>
        <v>0</v>
      </c>
      <c r="CA21" s="290"/>
      <c r="CB21" s="290">
        <f t="shared" si="34"/>
        <v>0</v>
      </c>
      <c r="CC21" s="303"/>
      <c r="CD21" s="303"/>
      <c r="CE21" s="265">
        <f t="shared" si="18"/>
        <v>0</v>
      </c>
      <c r="CF21" s="290">
        <f t="shared" si="19"/>
        <v>0</v>
      </c>
      <c r="CG21" s="290"/>
      <c r="CH21" s="290">
        <f t="shared" si="35"/>
        <v>0</v>
      </c>
      <c r="CI21" s="303"/>
      <c r="CJ21" s="303"/>
      <c r="CK21" s="265">
        <f t="shared" si="20"/>
        <v>0</v>
      </c>
      <c r="CL21" s="290">
        <f t="shared" si="21"/>
        <v>0</v>
      </c>
      <c r="CM21" s="290"/>
      <c r="CN21" s="290">
        <f t="shared" si="36"/>
        <v>0</v>
      </c>
      <c r="CO21" s="303"/>
      <c r="CP21" s="303"/>
      <c r="CQ21" s="265">
        <f t="shared" si="22"/>
        <v>0</v>
      </c>
      <c r="CR21" s="290">
        <f t="shared" si="23"/>
        <v>0</v>
      </c>
      <c r="CS21" s="290"/>
      <c r="CT21" s="290">
        <f t="shared" si="37"/>
        <v>0</v>
      </c>
      <c r="CU21" s="303"/>
      <c r="CV21" s="303"/>
      <c r="CW21" s="265">
        <f t="shared" si="1"/>
        <v>0</v>
      </c>
      <c r="CX21" s="301">
        <f t="shared" si="2"/>
        <v>0</v>
      </c>
      <c r="CY21" s="303"/>
      <c r="CZ21" s="303"/>
      <c r="DA21" s="303"/>
      <c r="DB21" s="303"/>
      <c r="DC21" s="303"/>
      <c r="DD21" s="303"/>
      <c r="DE21" s="303"/>
      <c r="DF21" s="303"/>
      <c r="DG21" s="303"/>
      <c r="DH21" s="303"/>
      <c r="DI21" s="303"/>
      <c r="DJ21" s="303"/>
      <c r="DK21" s="303"/>
      <c r="DL21" s="303"/>
      <c r="DM21" s="303"/>
    </row>
    <row r="22" spans="2:117" s="275" customFormat="1" ht="199.5" hidden="1" customHeight="1">
      <c r="B22" s="273" t="s">
        <v>190</v>
      </c>
      <c r="C22" s="445" t="s">
        <v>607</v>
      </c>
      <c r="D22" s="316" t="s">
        <v>200</v>
      </c>
      <c r="E22" s="316" t="s">
        <v>325</v>
      </c>
      <c r="F22" s="316" t="s">
        <v>207</v>
      </c>
      <c r="G22" s="316" t="s">
        <v>223</v>
      </c>
      <c r="H22" s="287" t="s">
        <v>411</v>
      </c>
      <c r="I22" s="287" t="s">
        <v>412</v>
      </c>
      <c r="J22" s="281"/>
      <c r="K22" s="281"/>
      <c r="L22" s="279"/>
      <c r="M22" s="279"/>
      <c r="N22" s="279"/>
      <c r="O22" s="279"/>
      <c r="P22" s="279"/>
      <c r="Q22" s="279"/>
      <c r="R22" s="279"/>
      <c r="S22" s="279"/>
      <c r="T22" s="279"/>
      <c r="U22" s="279"/>
      <c r="V22" s="279"/>
      <c r="W22" s="279"/>
      <c r="X22" s="266" t="s">
        <v>413</v>
      </c>
      <c r="Y22" s="288" t="s">
        <v>415</v>
      </c>
      <c r="AB22" s="289">
        <v>1</v>
      </c>
      <c r="AC22" s="268">
        <f t="shared" si="3"/>
        <v>0</v>
      </c>
      <c r="AD22" s="290">
        <f t="shared" si="4"/>
        <v>0</v>
      </c>
      <c r="AE22" s="290"/>
      <c r="AF22" s="290">
        <f t="shared" si="24"/>
        <v>0</v>
      </c>
      <c r="AG22" s="291"/>
      <c r="AH22" s="291"/>
      <c r="AI22" s="268">
        <f t="shared" si="25"/>
        <v>0</v>
      </c>
      <c r="AJ22" s="290">
        <f t="shared" si="5"/>
        <v>0</v>
      </c>
      <c r="AK22" s="290"/>
      <c r="AL22" s="290">
        <f t="shared" si="26"/>
        <v>0</v>
      </c>
      <c r="AM22" s="297"/>
      <c r="AN22" s="291"/>
      <c r="AO22" s="268">
        <f t="shared" si="27"/>
        <v>0</v>
      </c>
      <c r="AP22" s="290">
        <f t="shared" si="6"/>
        <v>0</v>
      </c>
      <c r="AQ22" s="290"/>
      <c r="AR22" s="290">
        <f t="shared" si="28"/>
        <v>0</v>
      </c>
      <c r="AS22" s="303"/>
      <c r="AT22" s="303"/>
      <c r="AU22" s="268">
        <f t="shared" si="7"/>
        <v>0</v>
      </c>
      <c r="AV22" s="290">
        <f t="shared" si="8"/>
        <v>0</v>
      </c>
      <c r="AW22" s="290"/>
      <c r="AX22" s="290">
        <f t="shared" si="29"/>
        <v>0</v>
      </c>
      <c r="AY22" s="303"/>
      <c r="AZ22" s="303"/>
      <c r="BA22" s="291">
        <f t="shared" si="0"/>
        <v>0</v>
      </c>
      <c r="BB22" s="290">
        <f t="shared" si="9"/>
        <v>0</v>
      </c>
      <c r="BC22" s="290"/>
      <c r="BD22" s="290">
        <f t="shared" si="30"/>
        <v>0</v>
      </c>
      <c r="BE22" s="303"/>
      <c r="BF22" s="303"/>
      <c r="BG22" s="291">
        <f t="shared" si="10"/>
        <v>0</v>
      </c>
      <c r="BH22" s="290">
        <f t="shared" si="11"/>
        <v>0</v>
      </c>
      <c r="BI22" s="290"/>
      <c r="BJ22" s="290">
        <f t="shared" si="31"/>
        <v>0</v>
      </c>
      <c r="BK22" s="303"/>
      <c r="BL22" s="303"/>
      <c r="BM22" s="291">
        <f t="shared" si="12"/>
        <v>0</v>
      </c>
      <c r="BN22" s="290">
        <f t="shared" si="13"/>
        <v>0</v>
      </c>
      <c r="BO22" s="290"/>
      <c r="BP22" s="290">
        <f t="shared" si="32"/>
        <v>0</v>
      </c>
      <c r="BQ22" s="303"/>
      <c r="BR22" s="303"/>
      <c r="BS22" s="265">
        <f t="shared" si="14"/>
        <v>0</v>
      </c>
      <c r="BT22" s="290">
        <f t="shared" si="15"/>
        <v>0</v>
      </c>
      <c r="BU22" s="290"/>
      <c r="BV22" s="290">
        <f t="shared" si="33"/>
        <v>0</v>
      </c>
      <c r="BW22" s="303"/>
      <c r="BX22" s="303"/>
      <c r="BY22" s="265">
        <f t="shared" si="16"/>
        <v>0</v>
      </c>
      <c r="BZ22" s="290">
        <f t="shared" si="17"/>
        <v>0</v>
      </c>
      <c r="CA22" s="290"/>
      <c r="CB22" s="290">
        <f t="shared" si="34"/>
        <v>0</v>
      </c>
      <c r="CC22" s="303"/>
      <c r="CD22" s="303"/>
      <c r="CE22" s="265">
        <f t="shared" si="18"/>
        <v>0</v>
      </c>
      <c r="CF22" s="290">
        <f t="shared" si="19"/>
        <v>0</v>
      </c>
      <c r="CG22" s="290"/>
      <c r="CH22" s="290">
        <f t="shared" si="35"/>
        <v>0</v>
      </c>
      <c r="CI22" s="303"/>
      <c r="CJ22" s="303"/>
      <c r="CK22" s="265">
        <f t="shared" si="20"/>
        <v>0</v>
      </c>
      <c r="CL22" s="290">
        <f t="shared" si="21"/>
        <v>0</v>
      </c>
      <c r="CM22" s="290"/>
      <c r="CN22" s="290">
        <f t="shared" si="36"/>
        <v>0</v>
      </c>
      <c r="CO22" s="303"/>
      <c r="CP22" s="303"/>
      <c r="CQ22" s="265">
        <f t="shared" si="22"/>
        <v>0</v>
      </c>
      <c r="CR22" s="290">
        <f t="shared" si="23"/>
        <v>0</v>
      </c>
      <c r="CS22" s="290"/>
      <c r="CT22" s="290">
        <f t="shared" si="37"/>
        <v>0</v>
      </c>
      <c r="CU22" s="303"/>
      <c r="CV22" s="303"/>
      <c r="CW22" s="265">
        <f t="shared" si="1"/>
        <v>0</v>
      </c>
      <c r="CX22" s="301">
        <f t="shared" si="2"/>
        <v>0</v>
      </c>
      <c r="CY22" s="303"/>
      <c r="CZ22" s="303"/>
      <c r="DA22" s="303"/>
      <c r="DB22" s="303"/>
      <c r="DC22" s="303"/>
      <c r="DD22" s="303"/>
      <c r="DE22" s="303"/>
      <c r="DF22" s="303"/>
      <c r="DG22" s="303"/>
      <c r="DH22" s="303"/>
      <c r="DI22" s="303"/>
      <c r="DJ22" s="303"/>
      <c r="DK22" s="303"/>
      <c r="DL22" s="303"/>
      <c r="DM22" s="303"/>
    </row>
    <row r="23" spans="2:117" s="275" customFormat="1" ht="199.5" hidden="1" customHeight="1">
      <c r="B23" s="273" t="s">
        <v>190</v>
      </c>
      <c r="C23" s="445" t="s">
        <v>607</v>
      </c>
      <c r="D23" s="316" t="s">
        <v>200</v>
      </c>
      <c r="E23" s="316" t="s">
        <v>325</v>
      </c>
      <c r="F23" s="316" t="s">
        <v>207</v>
      </c>
      <c r="G23" s="316" t="s">
        <v>223</v>
      </c>
      <c r="H23" s="287" t="s">
        <v>411</v>
      </c>
      <c r="I23" s="287" t="s">
        <v>412</v>
      </c>
      <c r="J23" s="281"/>
      <c r="K23" s="281"/>
      <c r="L23" s="279"/>
      <c r="M23" s="279"/>
      <c r="N23" s="279"/>
      <c r="O23" s="279"/>
      <c r="P23" s="279"/>
      <c r="Q23" s="279"/>
      <c r="R23" s="279"/>
      <c r="S23" s="279"/>
      <c r="T23" s="279"/>
      <c r="U23" s="279"/>
      <c r="V23" s="279"/>
      <c r="W23" s="279"/>
      <c r="X23" s="266" t="s">
        <v>413</v>
      </c>
      <c r="Y23" s="288" t="s">
        <v>415</v>
      </c>
      <c r="AB23" s="289">
        <v>1</v>
      </c>
      <c r="AC23" s="268">
        <f t="shared" si="3"/>
        <v>0</v>
      </c>
      <c r="AD23" s="290">
        <f t="shared" si="4"/>
        <v>0</v>
      </c>
      <c r="AE23" s="290"/>
      <c r="AF23" s="290">
        <f t="shared" si="24"/>
        <v>0</v>
      </c>
      <c r="AG23" s="291"/>
      <c r="AH23" s="291"/>
      <c r="AI23" s="268">
        <f t="shared" si="25"/>
        <v>0</v>
      </c>
      <c r="AJ23" s="290">
        <f t="shared" si="5"/>
        <v>0</v>
      </c>
      <c r="AK23" s="290"/>
      <c r="AL23" s="290">
        <f t="shared" si="26"/>
        <v>0</v>
      </c>
      <c r="AM23" s="297"/>
      <c r="AN23" s="291"/>
      <c r="AO23" s="268">
        <f t="shared" si="27"/>
        <v>0</v>
      </c>
      <c r="AP23" s="290">
        <f t="shared" si="6"/>
        <v>0</v>
      </c>
      <c r="AQ23" s="290"/>
      <c r="AR23" s="290">
        <f t="shared" si="28"/>
        <v>0</v>
      </c>
      <c r="AS23" s="303"/>
      <c r="AT23" s="303"/>
      <c r="AU23" s="268">
        <f t="shared" si="7"/>
        <v>0</v>
      </c>
      <c r="AV23" s="290">
        <f t="shared" si="8"/>
        <v>0</v>
      </c>
      <c r="AW23" s="290"/>
      <c r="AX23" s="290">
        <f t="shared" si="29"/>
        <v>0</v>
      </c>
      <c r="AY23" s="303"/>
      <c r="AZ23" s="303"/>
      <c r="BA23" s="291">
        <f t="shared" si="0"/>
        <v>0</v>
      </c>
      <c r="BB23" s="290">
        <f t="shared" si="9"/>
        <v>0</v>
      </c>
      <c r="BC23" s="290"/>
      <c r="BD23" s="290">
        <f t="shared" si="30"/>
        <v>0</v>
      </c>
      <c r="BE23" s="303"/>
      <c r="BF23" s="303"/>
      <c r="BG23" s="291">
        <f t="shared" si="10"/>
        <v>0</v>
      </c>
      <c r="BH23" s="290">
        <f t="shared" si="11"/>
        <v>0</v>
      </c>
      <c r="BI23" s="290"/>
      <c r="BJ23" s="290">
        <f t="shared" si="31"/>
        <v>0</v>
      </c>
      <c r="BK23" s="303"/>
      <c r="BL23" s="303"/>
      <c r="BM23" s="291">
        <f t="shared" si="12"/>
        <v>0</v>
      </c>
      <c r="BN23" s="290">
        <f t="shared" si="13"/>
        <v>0</v>
      </c>
      <c r="BO23" s="290"/>
      <c r="BP23" s="290">
        <f t="shared" si="32"/>
        <v>0</v>
      </c>
      <c r="BQ23" s="303"/>
      <c r="BR23" s="303"/>
      <c r="BS23" s="265">
        <f t="shared" si="14"/>
        <v>0</v>
      </c>
      <c r="BT23" s="290">
        <f t="shared" si="15"/>
        <v>0</v>
      </c>
      <c r="BU23" s="290"/>
      <c r="BV23" s="290">
        <f t="shared" si="33"/>
        <v>0</v>
      </c>
      <c r="BW23" s="303"/>
      <c r="BX23" s="303"/>
      <c r="BY23" s="265">
        <f t="shared" si="16"/>
        <v>0</v>
      </c>
      <c r="BZ23" s="290">
        <f t="shared" si="17"/>
        <v>0</v>
      </c>
      <c r="CA23" s="290"/>
      <c r="CB23" s="290">
        <f t="shared" si="34"/>
        <v>0</v>
      </c>
      <c r="CC23" s="303"/>
      <c r="CD23" s="303"/>
      <c r="CE23" s="265">
        <f t="shared" si="18"/>
        <v>0</v>
      </c>
      <c r="CF23" s="290">
        <f t="shared" si="19"/>
        <v>0</v>
      </c>
      <c r="CG23" s="290"/>
      <c r="CH23" s="290">
        <f t="shared" si="35"/>
        <v>0</v>
      </c>
      <c r="CI23" s="303"/>
      <c r="CJ23" s="303"/>
      <c r="CK23" s="265">
        <f t="shared" si="20"/>
        <v>0</v>
      </c>
      <c r="CL23" s="290">
        <f t="shared" si="21"/>
        <v>0</v>
      </c>
      <c r="CM23" s="290"/>
      <c r="CN23" s="290">
        <f t="shared" si="36"/>
        <v>0</v>
      </c>
      <c r="CO23" s="303"/>
      <c r="CP23" s="303"/>
      <c r="CQ23" s="265">
        <f t="shared" si="22"/>
        <v>0</v>
      </c>
      <c r="CR23" s="290">
        <f t="shared" si="23"/>
        <v>0</v>
      </c>
      <c r="CS23" s="290"/>
      <c r="CT23" s="290">
        <f t="shared" si="37"/>
        <v>0</v>
      </c>
      <c r="CU23" s="303"/>
      <c r="CV23" s="303"/>
      <c r="CW23" s="265">
        <f t="shared" si="1"/>
        <v>0</v>
      </c>
      <c r="CX23" s="301">
        <f t="shared" si="2"/>
        <v>0</v>
      </c>
      <c r="CY23" s="303"/>
      <c r="CZ23" s="303"/>
      <c r="DA23" s="303"/>
      <c r="DB23" s="303"/>
      <c r="DC23" s="303"/>
      <c r="DD23" s="303"/>
      <c r="DE23" s="303"/>
      <c r="DF23" s="303"/>
      <c r="DG23" s="303"/>
      <c r="DH23" s="303"/>
      <c r="DI23" s="303"/>
      <c r="DJ23" s="303"/>
      <c r="DK23" s="303"/>
      <c r="DL23" s="303"/>
      <c r="DM23" s="303"/>
    </row>
    <row r="24" spans="2:117" s="275" customFormat="1" ht="199.5" hidden="1" customHeight="1">
      <c r="B24" s="273" t="s">
        <v>190</v>
      </c>
      <c r="C24" s="445" t="s">
        <v>607</v>
      </c>
      <c r="D24" s="316" t="s">
        <v>200</v>
      </c>
      <c r="E24" s="316" t="s">
        <v>325</v>
      </c>
      <c r="F24" s="316" t="s">
        <v>207</v>
      </c>
      <c r="G24" s="316" t="s">
        <v>223</v>
      </c>
      <c r="H24" s="287" t="s">
        <v>411</v>
      </c>
      <c r="I24" s="287" t="s">
        <v>412</v>
      </c>
      <c r="J24" s="281"/>
      <c r="K24" s="281"/>
      <c r="L24" s="279"/>
      <c r="M24" s="279"/>
      <c r="N24" s="279"/>
      <c r="O24" s="279"/>
      <c r="P24" s="279"/>
      <c r="Q24" s="279"/>
      <c r="R24" s="279"/>
      <c r="S24" s="279"/>
      <c r="T24" s="279"/>
      <c r="U24" s="279"/>
      <c r="V24" s="279"/>
      <c r="W24" s="279"/>
      <c r="X24" s="266" t="s">
        <v>413</v>
      </c>
      <c r="Y24" s="288" t="s">
        <v>415</v>
      </c>
      <c r="AB24" s="289">
        <v>1</v>
      </c>
      <c r="AC24" s="268">
        <f t="shared" si="3"/>
        <v>0</v>
      </c>
      <c r="AD24" s="290">
        <f t="shared" si="4"/>
        <v>0</v>
      </c>
      <c r="AE24" s="290"/>
      <c r="AF24" s="290">
        <f t="shared" si="24"/>
        <v>0</v>
      </c>
      <c r="AG24" s="291"/>
      <c r="AH24" s="291"/>
      <c r="AI24" s="268">
        <f t="shared" si="25"/>
        <v>0</v>
      </c>
      <c r="AJ24" s="290">
        <f t="shared" si="5"/>
        <v>0</v>
      </c>
      <c r="AK24" s="290"/>
      <c r="AL24" s="290">
        <f t="shared" si="26"/>
        <v>0</v>
      </c>
      <c r="AM24" s="297"/>
      <c r="AN24" s="291"/>
      <c r="AO24" s="268">
        <f t="shared" si="27"/>
        <v>0</v>
      </c>
      <c r="AP24" s="290">
        <f t="shared" si="6"/>
        <v>0</v>
      </c>
      <c r="AQ24" s="290"/>
      <c r="AR24" s="290">
        <f t="shared" si="28"/>
        <v>0</v>
      </c>
      <c r="AS24" s="303"/>
      <c r="AT24" s="303"/>
      <c r="AU24" s="268">
        <f t="shared" si="7"/>
        <v>0</v>
      </c>
      <c r="AV24" s="290">
        <f t="shared" si="8"/>
        <v>0</v>
      </c>
      <c r="AW24" s="290"/>
      <c r="AX24" s="290">
        <f t="shared" si="29"/>
        <v>0</v>
      </c>
      <c r="AY24" s="303"/>
      <c r="AZ24" s="303"/>
      <c r="BA24" s="291">
        <f t="shared" si="0"/>
        <v>0</v>
      </c>
      <c r="BB24" s="290">
        <f t="shared" si="9"/>
        <v>0</v>
      </c>
      <c r="BC24" s="290"/>
      <c r="BD24" s="290">
        <f t="shared" si="30"/>
        <v>0</v>
      </c>
      <c r="BE24" s="303"/>
      <c r="BF24" s="303"/>
      <c r="BG24" s="291">
        <f t="shared" si="10"/>
        <v>0</v>
      </c>
      <c r="BH24" s="290">
        <f t="shared" si="11"/>
        <v>0</v>
      </c>
      <c r="BI24" s="290"/>
      <c r="BJ24" s="290">
        <f t="shared" si="31"/>
        <v>0</v>
      </c>
      <c r="BK24" s="303"/>
      <c r="BL24" s="303"/>
      <c r="BM24" s="291">
        <f t="shared" si="12"/>
        <v>0</v>
      </c>
      <c r="BN24" s="290">
        <f t="shared" si="13"/>
        <v>0</v>
      </c>
      <c r="BO24" s="290"/>
      <c r="BP24" s="290">
        <f t="shared" si="32"/>
        <v>0</v>
      </c>
      <c r="BQ24" s="303"/>
      <c r="BR24" s="303"/>
      <c r="BS24" s="265">
        <f t="shared" si="14"/>
        <v>0</v>
      </c>
      <c r="BT24" s="290">
        <f t="shared" si="15"/>
        <v>0</v>
      </c>
      <c r="BU24" s="290"/>
      <c r="BV24" s="290">
        <f t="shared" si="33"/>
        <v>0</v>
      </c>
      <c r="BW24" s="303"/>
      <c r="BX24" s="303"/>
      <c r="BY24" s="265">
        <f t="shared" si="16"/>
        <v>0</v>
      </c>
      <c r="BZ24" s="290">
        <f t="shared" si="17"/>
        <v>0</v>
      </c>
      <c r="CA24" s="290"/>
      <c r="CB24" s="290">
        <f t="shared" si="34"/>
        <v>0</v>
      </c>
      <c r="CC24" s="303"/>
      <c r="CD24" s="303"/>
      <c r="CE24" s="265">
        <f t="shared" si="18"/>
        <v>0</v>
      </c>
      <c r="CF24" s="290">
        <f t="shared" si="19"/>
        <v>0</v>
      </c>
      <c r="CG24" s="290"/>
      <c r="CH24" s="290">
        <f t="shared" si="35"/>
        <v>0</v>
      </c>
      <c r="CI24" s="303"/>
      <c r="CJ24" s="303"/>
      <c r="CK24" s="265">
        <f t="shared" si="20"/>
        <v>0</v>
      </c>
      <c r="CL24" s="290">
        <f t="shared" si="21"/>
        <v>0</v>
      </c>
      <c r="CM24" s="290"/>
      <c r="CN24" s="290">
        <f t="shared" si="36"/>
        <v>0</v>
      </c>
      <c r="CO24" s="303"/>
      <c r="CP24" s="303"/>
      <c r="CQ24" s="265">
        <f t="shared" si="22"/>
        <v>0</v>
      </c>
      <c r="CR24" s="290">
        <f t="shared" si="23"/>
        <v>0</v>
      </c>
      <c r="CS24" s="290"/>
      <c r="CT24" s="290">
        <f t="shared" si="37"/>
        <v>0</v>
      </c>
      <c r="CU24" s="303"/>
      <c r="CV24" s="303"/>
      <c r="CW24" s="265">
        <f t="shared" si="1"/>
        <v>0</v>
      </c>
      <c r="CX24" s="301">
        <f t="shared" si="2"/>
        <v>0</v>
      </c>
      <c r="CY24" s="303"/>
      <c r="CZ24" s="303"/>
      <c r="DA24" s="303"/>
      <c r="DB24" s="303"/>
      <c r="DC24" s="303"/>
      <c r="DD24" s="303"/>
      <c r="DE24" s="303"/>
      <c r="DF24" s="303"/>
      <c r="DG24" s="303"/>
      <c r="DH24" s="303"/>
      <c r="DI24" s="303"/>
      <c r="DJ24" s="303"/>
      <c r="DK24" s="303"/>
      <c r="DL24" s="303"/>
      <c r="DM24" s="303"/>
    </row>
    <row r="25" spans="2:117" s="275" customFormat="1" ht="199.5" hidden="1" customHeight="1">
      <c r="B25" s="273" t="s">
        <v>190</v>
      </c>
      <c r="C25" s="445" t="s">
        <v>607</v>
      </c>
      <c r="D25" s="316" t="s">
        <v>200</v>
      </c>
      <c r="E25" s="316" t="s">
        <v>325</v>
      </c>
      <c r="F25" s="316" t="s">
        <v>207</v>
      </c>
      <c r="G25" s="316" t="s">
        <v>223</v>
      </c>
      <c r="H25" s="287" t="s">
        <v>411</v>
      </c>
      <c r="I25" s="287" t="s">
        <v>412</v>
      </c>
      <c r="J25" s="281"/>
      <c r="K25" s="281"/>
      <c r="L25" s="279"/>
      <c r="M25" s="279"/>
      <c r="N25" s="279"/>
      <c r="O25" s="279"/>
      <c r="P25" s="279"/>
      <c r="Q25" s="279"/>
      <c r="R25" s="279"/>
      <c r="S25" s="279"/>
      <c r="T25" s="279"/>
      <c r="U25" s="279"/>
      <c r="V25" s="279"/>
      <c r="W25" s="279"/>
      <c r="X25" s="266" t="s">
        <v>413</v>
      </c>
      <c r="Y25" s="288" t="s">
        <v>415</v>
      </c>
      <c r="AB25" s="289">
        <v>1</v>
      </c>
      <c r="AC25" s="268">
        <f t="shared" si="3"/>
        <v>0</v>
      </c>
      <c r="AD25" s="290">
        <f t="shared" si="4"/>
        <v>0</v>
      </c>
      <c r="AE25" s="290"/>
      <c r="AF25" s="290">
        <f t="shared" si="24"/>
        <v>0</v>
      </c>
      <c r="AG25" s="291"/>
      <c r="AH25" s="291"/>
      <c r="AI25" s="268">
        <f t="shared" si="25"/>
        <v>0</v>
      </c>
      <c r="AJ25" s="290">
        <f t="shared" si="5"/>
        <v>0</v>
      </c>
      <c r="AK25" s="290"/>
      <c r="AL25" s="290">
        <f t="shared" si="26"/>
        <v>0</v>
      </c>
      <c r="AM25" s="297"/>
      <c r="AN25" s="291"/>
      <c r="AO25" s="268">
        <f t="shared" si="27"/>
        <v>0</v>
      </c>
      <c r="AP25" s="290">
        <f t="shared" si="6"/>
        <v>0</v>
      </c>
      <c r="AQ25" s="290"/>
      <c r="AR25" s="290">
        <f t="shared" si="28"/>
        <v>0</v>
      </c>
      <c r="AS25" s="303"/>
      <c r="AT25" s="303"/>
      <c r="AU25" s="268">
        <f t="shared" si="7"/>
        <v>0</v>
      </c>
      <c r="AV25" s="290">
        <f t="shared" si="8"/>
        <v>0</v>
      </c>
      <c r="AW25" s="290"/>
      <c r="AX25" s="290">
        <f t="shared" si="29"/>
        <v>0</v>
      </c>
      <c r="AY25" s="303"/>
      <c r="AZ25" s="303"/>
      <c r="BA25" s="291">
        <f t="shared" si="0"/>
        <v>0</v>
      </c>
      <c r="BB25" s="290">
        <f t="shared" si="9"/>
        <v>0</v>
      </c>
      <c r="BC25" s="290"/>
      <c r="BD25" s="290">
        <f t="shared" si="30"/>
        <v>0</v>
      </c>
      <c r="BE25" s="303"/>
      <c r="BF25" s="303"/>
      <c r="BG25" s="291">
        <f t="shared" si="10"/>
        <v>0</v>
      </c>
      <c r="BH25" s="290">
        <f t="shared" si="11"/>
        <v>0</v>
      </c>
      <c r="BI25" s="290"/>
      <c r="BJ25" s="290">
        <f t="shared" si="31"/>
        <v>0</v>
      </c>
      <c r="BK25" s="303"/>
      <c r="BL25" s="303"/>
      <c r="BM25" s="291">
        <f t="shared" si="12"/>
        <v>0</v>
      </c>
      <c r="BN25" s="290">
        <f t="shared" si="13"/>
        <v>0</v>
      </c>
      <c r="BO25" s="290"/>
      <c r="BP25" s="290">
        <f t="shared" si="32"/>
        <v>0</v>
      </c>
      <c r="BQ25" s="303"/>
      <c r="BR25" s="303"/>
      <c r="BS25" s="265">
        <f t="shared" si="14"/>
        <v>0</v>
      </c>
      <c r="BT25" s="290">
        <f t="shared" si="15"/>
        <v>0</v>
      </c>
      <c r="BU25" s="290"/>
      <c r="BV25" s="290">
        <f t="shared" si="33"/>
        <v>0</v>
      </c>
      <c r="BW25" s="303"/>
      <c r="BX25" s="303"/>
      <c r="BY25" s="265">
        <f t="shared" si="16"/>
        <v>0</v>
      </c>
      <c r="BZ25" s="290">
        <f t="shared" si="17"/>
        <v>0</v>
      </c>
      <c r="CA25" s="290"/>
      <c r="CB25" s="290">
        <f t="shared" si="34"/>
        <v>0</v>
      </c>
      <c r="CC25" s="303"/>
      <c r="CD25" s="303"/>
      <c r="CE25" s="265">
        <f t="shared" si="18"/>
        <v>0</v>
      </c>
      <c r="CF25" s="290">
        <f t="shared" si="19"/>
        <v>0</v>
      </c>
      <c r="CG25" s="290"/>
      <c r="CH25" s="290">
        <f t="shared" si="35"/>
        <v>0</v>
      </c>
      <c r="CI25" s="303"/>
      <c r="CJ25" s="303"/>
      <c r="CK25" s="265">
        <f t="shared" si="20"/>
        <v>0</v>
      </c>
      <c r="CL25" s="290">
        <f t="shared" si="21"/>
        <v>0</v>
      </c>
      <c r="CM25" s="290"/>
      <c r="CN25" s="290">
        <f t="shared" si="36"/>
        <v>0</v>
      </c>
      <c r="CO25" s="303"/>
      <c r="CP25" s="303"/>
      <c r="CQ25" s="265">
        <f t="shared" si="22"/>
        <v>0</v>
      </c>
      <c r="CR25" s="290">
        <f t="shared" si="23"/>
        <v>0</v>
      </c>
      <c r="CS25" s="290"/>
      <c r="CT25" s="290">
        <f t="shared" si="37"/>
        <v>0</v>
      </c>
      <c r="CU25" s="303"/>
      <c r="CV25" s="303"/>
      <c r="CW25" s="265">
        <f t="shared" si="1"/>
        <v>0</v>
      </c>
      <c r="CX25" s="301">
        <f t="shared" si="2"/>
        <v>0</v>
      </c>
      <c r="CY25" s="303"/>
      <c r="CZ25" s="303"/>
      <c r="DA25" s="303"/>
      <c r="DB25" s="303"/>
      <c r="DC25" s="303"/>
      <c r="DD25" s="303"/>
      <c r="DE25" s="303"/>
      <c r="DF25" s="303"/>
      <c r="DG25" s="303"/>
      <c r="DH25" s="303"/>
      <c r="DI25" s="303"/>
      <c r="DJ25" s="303"/>
      <c r="DK25" s="303"/>
      <c r="DL25" s="303"/>
      <c r="DM25" s="303"/>
    </row>
    <row r="26" spans="2:117" s="275" customFormat="1" ht="199.5" hidden="1" customHeight="1">
      <c r="B26" s="273" t="s">
        <v>190</v>
      </c>
      <c r="C26" s="445" t="s">
        <v>607</v>
      </c>
      <c r="D26" s="316" t="s">
        <v>200</v>
      </c>
      <c r="E26" s="316" t="s">
        <v>325</v>
      </c>
      <c r="F26" s="316" t="s">
        <v>207</v>
      </c>
      <c r="G26" s="316" t="s">
        <v>223</v>
      </c>
      <c r="H26" s="287" t="s">
        <v>411</v>
      </c>
      <c r="I26" s="287" t="s">
        <v>412</v>
      </c>
      <c r="J26" s="281"/>
      <c r="K26" s="281"/>
      <c r="L26" s="279"/>
      <c r="M26" s="279"/>
      <c r="N26" s="279"/>
      <c r="O26" s="279"/>
      <c r="P26" s="279"/>
      <c r="Q26" s="279"/>
      <c r="R26" s="279"/>
      <c r="S26" s="279"/>
      <c r="T26" s="279"/>
      <c r="U26" s="279"/>
      <c r="V26" s="279"/>
      <c r="W26" s="279"/>
      <c r="X26" s="266" t="s">
        <v>413</v>
      </c>
      <c r="Y26" s="288" t="s">
        <v>415</v>
      </c>
      <c r="AB26" s="289">
        <v>1</v>
      </c>
      <c r="AC26" s="268">
        <f t="shared" si="3"/>
        <v>0</v>
      </c>
      <c r="AD26" s="290">
        <f t="shared" si="4"/>
        <v>0</v>
      </c>
      <c r="AE26" s="290"/>
      <c r="AF26" s="290">
        <f t="shared" si="24"/>
        <v>0</v>
      </c>
      <c r="AG26" s="291"/>
      <c r="AH26" s="291"/>
      <c r="AI26" s="268">
        <f t="shared" si="25"/>
        <v>0</v>
      </c>
      <c r="AJ26" s="290">
        <f t="shared" si="5"/>
        <v>0</v>
      </c>
      <c r="AK26" s="290"/>
      <c r="AL26" s="290">
        <f t="shared" si="26"/>
        <v>0</v>
      </c>
      <c r="AM26" s="297"/>
      <c r="AN26" s="291"/>
      <c r="AO26" s="268">
        <f t="shared" si="27"/>
        <v>0</v>
      </c>
      <c r="AP26" s="290">
        <f t="shared" si="6"/>
        <v>0</v>
      </c>
      <c r="AQ26" s="290"/>
      <c r="AR26" s="290">
        <f t="shared" si="28"/>
        <v>0</v>
      </c>
      <c r="AS26" s="303"/>
      <c r="AT26" s="303"/>
      <c r="AU26" s="268">
        <f t="shared" si="7"/>
        <v>0</v>
      </c>
      <c r="AV26" s="290">
        <f t="shared" si="8"/>
        <v>0</v>
      </c>
      <c r="AW26" s="290"/>
      <c r="AX26" s="290">
        <f t="shared" si="29"/>
        <v>0</v>
      </c>
      <c r="AY26" s="303"/>
      <c r="AZ26" s="303"/>
      <c r="BA26" s="291">
        <f t="shared" si="0"/>
        <v>0</v>
      </c>
      <c r="BB26" s="290">
        <f t="shared" si="9"/>
        <v>0</v>
      </c>
      <c r="BC26" s="290"/>
      <c r="BD26" s="290">
        <f t="shared" si="30"/>
        <v>0</v>
      </c>
      <c r="BE26" s="303"/>
      <c r="BF26" s="303"/>
      <c r="BG26" s="291">
        <f t="shared" si="10"/>
        <v>0</v>
      </c>
      <c r="BH26" s="290">
        <f t="shared" si="11"/>
        <v>0</v>
      </c>
      <c r="BI26" s="290"/>
      <c r="BJ26" s="290">
        <f t="shared" si="31"/>
        <v>0</v>
      </c>
      <c r="BK26" s="303"/>
      <c r="BL26" s="303"/>
      <c r="BM26" s="291">
        <f t="shared" si="12"/>
        <v>0</v>
      </c>
      <c r="BN26" s="290">
        <f t="shared" si="13"/>
        <v>0</v>
      </c>
      <c r="BO26" s="290"/>
      <c r="BP26" s="290">
        <f t="shared" si="32"/>
        <v>0</v>
      </c>
      <c r="BQ26" s="303"/>
      <c r="BR26" s="303"/>
      <c r="BS26" s="265">
        <f t="shared" si="14"/>
        <v>0</v>
      </c>
      <c r="BT26" s="290">
        <f t="shared" si="15"/>
        <v>0</v>
      </c>
      <c r="BU26" s="290"/>
      <c r="BV26" s="290">
        <f t="shared" si="33"/>
        <v>0</v>
      </c>
      <c r="BW26" s="303"/>
      <c r="BX26" s="303"/>
      <c r="BY26" s="265">
        <f t="shared" si="16"/>
        <v>0</v>
      </c>
      <c r="BZ26" s="290">
        <f t="shared" si="17"/>
        <v>0</v>
      </c>
      <c r="CA26" s="290"/>
      <c r="CB26" s="290">
        <f t="shared" si="34"/>
        <v>0</v>
      </c>
      <c r="CC26" s="303"/>
      <c r="CD26" s="303"/>
      <c r="CE26" s="265">
        <f t="shared" si="18"/>
        <v>0</v>
      </c>
      <c r="CF26" s="290">
        <f t="shared" si="19"/>
        <v>0</v>
      </c>
      <c r="CG26" s="290"/>
      <c r="CH26" s="290">
        <f t="shared" si="35"/>
        <v>0</v>
      </c>
      <c r="CI26" s="303"/>
      <c r="CJ26" s="303"/>
      <c r="CK26" s="265">
        <f t="shared" si="20"/>
        <v>0</v>
      </c>
      <c r="CL26" s="290">
        <f t="shared" si="21"/>
        <v>0</v>
      </c>
      <c r="CM26" s="290"/>
      <c r="CN26" s="290">
        <f t="shared" si="36"/>
        <v>0</v>
      </c>
      <c r="CO26" s="303"/>
      <c r="CP26" s="303"/>
      <c r="CQ26" s="265">
        <f t="shared" si="22"/>
        <v>0</v>
      </c>
      <c r="CR26" s="290">
        <f t="shared" si="23"/>
        <v>0</v>
      </c>
      <c r="CS26" s="290"/>
      <c r="CT26" s="290">
        <f t="shared" si="37"/>
        <v>0</v>
      </c>
      <c r="CU26" s="303"/>
      <c r="CV26" s="303"/>
      <c r="CW26" s="265">
        <f t="shared" si="1"/>
        <v>0</v>
      </c>
      <c r="CX26" s="301">
        <f t="shared" si="2"/>
        <v>0</v>
      </c>
      <c r="CY26" s="303"/>
      <c r="CZ26" s="303"/>
      <c r="DA26" s="303"/>
      <c r="DB26" s="303"/>
      <c r="DC26" s="303"/>
      <c r="DD26" s="303"/>
      <c r="DE26" s="303"/>
      <c r="DF26" s="303"/>
      <c r="DG26" s="303"/>
      <c r="DH26" s="303"/>
      <c r="DI26" s="303"/>
      <c r="DJ26" s="303"/>
      <c r="DK26" s="303"/>
      <c r="DL26" s="303"/>
      <c r="DM26" s="303"/>
    </row>
    <row r="27" spans="2:117" s="275" customFormat="1" ht="199.5" hidden="1" customHeight="1">
      <c r="B27" s="273" t="s">
        <v>190</v>
      </c>
      <c r="C27" s="445" t="s">
        <v>607</v>
      </c>
      <c r="D27" s="316" t="s">
        <v>200</v>
      </c>
      <c r="E27" s="316" t="s">
        <v>325</v>
      </c>
      <c r="F27" s="316" t="s">
        <v>207</v>
      </c>
      <c r="G27" s="316" t="s">
        <v>223</v>
      </c>
      <c r="H27" s="287" t="s">
        <v>411</v>
      </c>
      <c r="I27" s="287" t="s">
        <v>412</v>
      </c>
      <c r="J27" s="281"/>
      <c r="K27" s="281"/>
      <c r="L27" s="279"/>
      <c r="M27" s="279"/>
      <c r="N27" s="279"/>
      <c r="O27" s="279"/>
      <c r="P27" s="279"/>
      <c r="Q27" s="279"/>
      <c r="R27" s="279"/>
      <c r="S27" s="279"/>
      <c r="T27" s="279"/>
      <c r="U27" s="279"/>
      <c r="V27" s="279"/>
      <c r="W27" s="279"/>
      <c r="X27" s="266" t="s">
        <v>413</v>
      </c>
      <c r="Y27" s="288" t="s">
        <v>415</v>
      </c>
      <c r="AB27" s="289">
        <v>1</v>
      </c>
      <c r="AC27" s="268">
        <f t="shared" si="3"/>
        <v>0</v>
      </c>
      <c r="AD27" s="290">
        <f t="shared" si="4"/>
        <v>0</v>
      </c>
      <c r="AE27" s="290"/>
      <c r="AF27" s="290">
        <f t="shared" si="24"/>
        <v>0</v>
      </c>
      <c r="AG27" s="291"/>
      <c r="AH27" s="291"/>
      <c r="AI27" s="268">
        <f t="shared" si="25"/>
        <v>0</v>
      </c>
      <c r="AJ27" s="290">
        <f t="shared" si="5"/>
        <v>0</v>
      </c>
      <c r="AK27" s="290"/>
      <c r="AL27" s="290">
        <f t="shared" si="26"/>
        <v>0</v>
      </c>
      <c r="AM27" s="297"/>
      <c r="AN27" s="291"/>
      <c r="AO27" s="268">
        <f t="shared" si="27"/>
        <v>0</v>
      </c>
      <c r="AP27" s="290">
        <f t="shared" si="6"/>
        <v>0</v>
      </c>
      <c r="AQ27" s="290"/>
      <c r="AR27" s="290">
        <f t="shared" si="28"/>
        <v>0</v>
      </c>
      <c r="AS27" s="303"/>
      <c r="AT27" s="303"/>
      <c r="AU27" s="268">
        <f t="shared" si="7"/>
        <v>0</v>
      </c>
      <c r="AV27" s="290">
        <f t="shared" si="8"/>
        <v>0</v>
      </c>
      <c r="AW27" s="290"/>
      <c r="AX27" s="290">
        <f t="shared" si="29"/>
        <v>0</v>
      </c>
      <c r="AY27" s="303"/>
      <c r="AZ27" s="303"/>
      <c r="BA27" s="291">
        <f t="shared" si="0"/>
        <v>0</v>
      </c>
      <c r="BB27" s="290">
        <f t="shared" si="9"/>
        <v>0</v>
      </c>
      <c r="BC27" s="290"/>
      <c r="BD27" s="290">
        <f t="shared" si="30"/>
        <v>0</v>
      </c>
      <c r="BE27" s="303"/>
      <c r="BF27" s="303"/>
      <c r="BG27" s="291">
        <f t="shared" si="10"/>
        <v>0</v>
      </c>
      <c r="BH27" s="290">
        <f t="shared" si="11"/>
        <v>0</v>
      </c>
      <c r="BI27" s="290"/>
      <c r="BJ27" s="290">
        <f t="shared" si="31"/>
        <v>0</v>
      </c>
      <c r="BK27" s="303"/>
      <c r="BL27" s="303"/>
      <c r="BM27" s="291">
        <f t="shared" si="12"/>
        <v>0</v>
      </c>
      <c r="BN27" s="290">
        <f t="shared" si="13"/>
        <v>0</v>
      </c>
      <c r="BO27" s="290"/>
      <c r="BP27" s="290">
        <f t="shared" si="32"/>
        <v>0</v>
      </c>
      <c r="BQ27" s="303"/>
      <c r="BR27" s="303"/>
      <c r="BS27" s="265">
        <f t="shared" si="14"/>
        <v>0</v>
      </c>
      <c r="BT27" s="290">
        <f t="shared" si="15"/>
        <v>0</v>
      </c>
      <c r="BU27" s="290"/>
      <c r="BV27" s="290">
        <f t="shared" si="33"/>
        <v>0</v>
      </c>
      <c r="BW27" s="303"/>
      <c r="BX27" s="303"/>
      <c r="BY27" s="265">
        <f t="shared" si="16"/>
        <v>0</v>
      </c>
      <c r="BZ27" s="290">
        <f t="shared" si="17"/>
        <v>0</v>
      </c>
      <c r="CA27" s="290"/>
      <c r="CB27" s="290">
        <f t="shared" si="34"/>
        <v>0</v>
      </c>
      <c r="CC27" s="303"/>
      <c r="CD27" s="303"/>
      <c r="CE27" s="265">
        <f t="shared" si="18"/>
        <v>0</v>
      </c>
      <c r="CF27" s="290">
        <f t="shared" si="19"/>
        <v>0</v>
      </c>
      <c r="CG27" s="290"/>
      <c r="CH27" s="290">
        <f t="shared" si="35"/>
        <v>0</v>
      </c>
      <c r="CI27" s="303"/>
      <c r="CJ27" s="303"/>
      <c r="CK27" s="265">
        <f t="shared" si="20"/>
        <v>0</v>
      </c>
      <c r="CL27" s="290">
        <f t="shared" si="21"/>
        <v>0</v>
      </c>
      <c r="CM27" s="290"/>
      <c r="CN27" s="290">
        <f t="shared" si="36"/>
        <v>0</v>
      </c>
      <c r="CO27" s="303"/>
      <c r="CP27" s="303"/>
      <c r="CQ27" s="265">
        <f t="shared" si="22"/>
        <v>0</v>
      </c>
      <c r="CR27" s="290">
        <f t="shared" si="23"/>
        <v>0</v>
      </c>
      <c r="CS27" s="290"/>
      <c r="CT27" s="290">
        <f t="shared" si="37"/>
        <v>0</v>
      </c>
      <c r="CU27" s="303"/>
      <c r="CV27" s="303"/>
      <c r="CW27" s="265">
        <f t="shared" si="1"/>
        <v>0</v>
      </c>
      <c r="CX27" s="301">
        <f t="shared" si="2"/>
        <v>0</v>
      </c>
      <c r="CY27" s="303"/>
      <c r="CZ27" s="303"/>
      <c r="DA27" s="303"/>
      <c r="DB27" s="303"/>
      <c r="DC27" s="303"/>
      <c r="DD27" s="303"/>
      <c r="DE27" s="303"/>
      <c r="DF27" s="303"/>
      <c r="DG27" s="303"/>
      <c r="DH27" s="303"/>
      <c r="DI27" s="303"/>
      <c r="DJ27" s="303"/>
      <c r="DK27" s="303"/>
      <c r="DL27" s="303"/>
      <c r="DM27" s="303"/>
    </row>
    <row r="28" spans="2:117" s="275" customFormat="1" ht="199.5" hidden="1" customHeight="1">
      <c r="B28" s="273" t="s">
        <v>190</v>
      </c>
      <c r="C28" s="445" t="s">
        <v>607</v>
      </c>
      <c r="D28" s="316" t="s">
        <v>200</v>
      </c>
      <c r="E28" s="316" t="s">
        <v>325</v>
      </c>
      <c r="F28" s="316" t="s">
        <v>207</v>
      </c>
      <c r="G28" s="316" t="s">
        <v>223</v>
      </c>
      <c r="H28" s="287" t="s">
        <v>411</v>
      </c>
      <c r="I28" s="287" t="s">
        <v>412</v>
      </c>
      <c r="J28" s="281"/>
      <c r="K28" s="281"/>
      <c r="L28" s="279"/>
      <c r="M28" s="279"/>
      <c r="N28" s="279"/>
      <c r="O28" s="279"/>
      <c r="P28" s="279"/>
      <c r="Q28" s="279"/>
      <c r="R28" s="279"/>
      <c r="S28" s="279"/>
      <c r="T28" s="279"/>
      <c r="U28" s="279"/>
      <c r="V28" s="279"/>
      <c r="W28" s="279"/>
      <c r="X28" s="266" t="s">
        <v>413</v>
      </c>
      <c r="Y28" s="288" t="s">
        <v>415</v>
      </c>
      <c r="AB28" s="289">
        <v>1</v>
      </c>
      <c r="AC28" s="268">
        <f t="shared" si="3"/>
        <v>0</v>
      </c>
      <c r="AD28" s="290">
        <f t="shared" si="4"/>
        <v>0</v>
      </c>
      <c r="AE28" s="290"/>
      <c r="AF28" s="290">
        <f t="shared" si="24"/>
        <v>0</v>
      </c>
      <c r="AG28" s="291"/>
      <c r="AH28" s="291"/>
      <c r="AI28" s="268">
        <f t="shared" si="25"/>
        <v>0</v>
      </c>
      <c r="AJ28" s="290">
        <f t="shared" si="5"/>
        <v>0</v>
      </c>
      <c r="AK28" s="290"/>
      <c r="AL28" s="290">
        <f t="shared" si="26"/>
        <v>0</v>
      </c>
      <c r="AM28" s="297"/>
      <c r="AN28" s="291"/>
      <c r="AO28" s="268">
        <f t="shared" si="27"/>
        <v>0</v>
      </c>
      <c r="AP28" s="290">
        <f t="shared" si="6"/>
        <v>0</v>
      </c>
      <c r="AQ28" s="290"/>
      <c r="AR28" s="290">
        <f t="shared" si="28"/>
        <v>0</v>
      </c>
      <c r="AS28" s="303"/>
      <c r="AT28" s="303"/>
      <c r="AU28" s="268">
        <f t="shared" si="7"/>
        <v>0</v>
      </c>
      <c r="AV28" s="290">
        <f t="shared" si="8"/>
        <v>0</v>
      </c>
      <c r="AW28" s="290"/>
      <c r="AX28" s="290">
        <f t="shared" si="29"/>
        <v>0</v>
      </c>
      <c r="AY28" s="303"/>
      <c r="AZ28" s="303"/>
      <c r="BA28" s="291">
        <f t="shared" si="0"/>
        <v>0</v>
      </c>
      <c r="BB28" s="290">
        <f t="shared" si="9"/>
        <v>0</v>
      </c>
      <c r="BC28" s="290"/>
      <c r="BD28" s="290">
        <f t="shared" si="30"/>
        <v>0</v>
      </c>
      <c r="BE28" s="303"/>
      <c r="BF28" s="303"/>
      <c r="BG28" s="291">
        <f t="shared" si="10"/>
        <v>0</v>
      </c>
      <c r="BH28" s="290">
        <f t="shared" si="11"/>
        <v>0</v>
      </c>
      <c r="BI28" s="290"/>
      <c r="BJ28" s="290">
        <f t="shared" si="31"/>
        <v>0</v>
      </c>
      <c r="BK28" s="303"/>
      <c r="BL28" s="303"/>
      <c r="BM28" s="291">
        <f t="shared" si="12"/>
        <v>0</v>
      </c>
      <c r="BN28" s="290">
        <f t="shared" si="13"/>
        <v>0</v>
      </c>
      <c r="BO28" s="290"/>
      <c r="BP28" s="290">
        <f t="shared" si="32"/>
        <v>0</v>
      </c>
      <c r="BQ28" s="303"/>
      <c r="BR28" s="303"/>
      <c r="BS28" s="265">
        <f t="shared" si="14"/>
        <v>0</v>
      </c>
      <c r="BT28" s="290">
        <f t="shared" si="15"/>
        <v>0</v>
      </c>
      <c r="BU28" s="290"/>
      <c r="BV28" s="290">
        <f t="shared" si="33"/>
        <v>0</v>
      </c>
      <c r="BW28" s="303"/>
      <c r="BX28" s="303"/>
      <c r="BY28" s="265">
        <f t="shared" si="16"/>
        <v>0</v>
      </c>
      <c r="BZ28" s="290">
        <f t="shared" si="17"/>
        <v>0</v>
      </c>
      <c r="CA28" s="290"/>
      <c r="CB28" s="290">
        <f t="shared" si="34"/>
        <v>0</v>
      </c>
      <c r="CC28" s="303"/>
      <c r="CD28" s="303"/>
      <c r="CE28" s="265">
        <f t="shared" si="18"/>
        <v>0</v>
      </c>
      <c r="CF28" s="290">
        <f t="shared" si="19"/>
        <v>0</v>
      </c>
      <c r="CG28" s="290"/>
      <c r="CH28" s="290">
        <f t="shared" si="35"/>
        <v>0</v>
      </c>
      <c r="CI28" s="303"/>
      <c r="CJ28" s="303"/>
      <c r="CK28" s="265">
        <f t="shared" si="20"/>
        <v>0</v>
      </c>
      <c r="CL28" s="290">
        <f t="shared" si="21"/>
        <v>0</v>
      </c>
      <c r="CM28" s="290"/>
      <c r="CN28" s="290">
        <f t="shared" si="36"/>
        <v>0</v>
      </c>
      <c r="CO28" s="303"/>
      <c r="CP28" s="303"/>
      <c r="CQ28" s="265">
        <f t="shared" si="22"/>
        <v>0</v>
      </c>
      <c r="CR28" s="290">
        <f t="shared" si="23"/>
        <v>0</v>
      </c>
      <c r="CS28" s="290"/>
      <c r="CT28" s="290">
        <f t="shared" si="37"/>
        <v>0</v>
      </c>
      <c r="CU28" s="303"/>
      <c r="CV28" s="303"/>
      <c r="CW28" s="265">
        <f t="shared" si="1"/>
        <v>0</v>
      </c>
      <c r="CX28" s="301">
        <f t="shared" si="2"/>
        <v>0</v>
      </c>
      <c r="CY28" s="303"/>
      <c r="CZ28" s="303"/>
      <c r="DA28" s="303"/>
      <c r="DB28" s="303"/>
      <c r="DC28" s="303"/>
      <c r="DD28" s="303"/>
      <c r="DE28" s="303"/>
      <c r="DF28" s="303"/>
      <c r="DG28" s="303"/>
      <c r="DH28" s="303"/>
      <c r="DI28" s="303"/>
      <c r="DJ28" s="303"/>
      <c r="DK28" s="303"/>
      <c r="DL28" s="303"/>
      <c r="DM28" s="303"/>
    </row>
    <row r="29" spans="2:117" s="275" customFormat="1" ht="199.5" hidden="1" customHeight="1">
      <c r="B29" s="273" t="s">
        <v>190</v>
      </c>
      <c r="C29" s="445" t="s">
        <v>607</v>
      </c>
      <c r="D29" s="316" t="s">
        <v>200</v>
      </c>
      <c r="E29" s="316" t="s">
        <v>325</v>
      </c>
      <c r="F29" s="316" t="s">
        <v>207</v>
      </c>
      <c r="G29" s="316" t="s">
        <v>223</v>
      </c>
      <c r="H29" s="287" t="s">
        <v>411</v>
      </c>
      <c r="I29" s="287" t="s">
        <v>412</v>
      </c>
      <c r="J29" s="281"/>
      <c r="K29" s="281"/>
      <c r="L29" s="279"/>
      <c r="M29" s="279"/>
      <c r="N29" s="279"/>
      <c r="O29" s="279"/>
      <c r="P29" s="279"/>
      <c r="Q29" s="279"/>
      <c r="R29" s="279"/>
      <c r="S29" s="279"/>
      <c r="T29" s="279"/>
      <c r="U29" s="279"/>
      <c r="V29" s="279"/>
      <c r="W29" s="279"/>
      <c r="X29" s="266" t="s">
        <v>413</v>
      </c>
      <c r="Y29" s="288" t="s">
        <v>415</v>
      </c>
      <c r="AB29" s="289">
        <v>1</v>
      </c>
      <c r="AC29" s="268">
        <f t="shared" si="3"/>
        <v>0</v>
      </c>
      <c r="AD29" s="290">
        <f t="shared" si="4"/>
        <v>0</v>
      </c>
      <c r="AE29" s="290"/>
      <c r="AF29" s="290">
        <f t="shared" si="24"/>
        <v>0</v>
      </c>
      <c r="AG29" s="291"/>
      <c r="AH29" s="291"/>
      <c r="AI29" s="268">
        <f t="shared" si="25"/>
        <v>0</v>
      </c>
      <c r="AJ29" s="290">
        <f t="shared" si="5"/>
        <v>0</v>
      </c>
      <c r="AK29" s="290"/>
      <c r="AL29" s="290">
        <f t="shared" si="26"/>
        <v>0</v>
      </c>
      <c r="AM29" s="297"/>
      <c r="AN29" s="291"/>
      <c r="AO29" s="268">
        <f t="shared" si="27"/>
        <v>0</v>
      </c>
      <c r="AP29" s="290">
        <f t="shared" si="6"/>
        <v>0</v>
      </c>
      <c r="AQ29" s="290"/>
      <c r="AR29" s="290">
        <f t="shared" si="28"/>
        <v>0</v>
      </c>
      <c r="AS29" s="303"/>
      <c r="AT29" s="303"/>
      <c r="AU29" s="268">
        <f t="shared" si="7"/>
        <v>0</v>
      </c>
      <c r="AV29" s="290">
        <f t="shared" si="8"/>
        <v>0</v>
      </c>
      <c r="AW29" s="290"/>
      <c r="AX29" s="290">
        <f t="shared" si="29"/>
        <v>0</v>
      </c>
      <c r="AY29" s="303"/>
      <c r="AZ29" s="303"/>
      <c r="BA29" s="291">
        <f t="shared" si="0"/>
        <v>0</v>
      </c>
      <c r="BB29" s="290">
        <f t="shared" si="9"/>
        <v>0</v>
      </c>
      <c r="BC29" s="290"/>
      <c r="BD29" s="290">
        <f t="shared" si="30"/>
        <v>0</v>
      </c>
      <c r="BE29" s="303"/>
      <c r="BF29" s="303"/>
      <c r="BG29" s="291">
        <f t="shared" si="10"/>
        <v>0</v>
      </c>
      <c r="BH29" s="290">
        <f t="shared" si="11"/>
        <v>0</v>
      </c>
      <c r="BI29" s="290"/>
      <c r="BJ29" s="290">
        <f t="shared" si="31"/>
        <v>0</v>
      </c>
      <c r="BK29" s="303"/>
      <c r="BL29" s="303"/>
      <c r="BM29" s="291">
        <f t="shared" si="12"/>
        <v>0</v>
      </c>
      <c r="BN29" s="290">
        <f t="shared" si="13"/>
        <v>0</v>
      </c>
      <c r="BO29" s="290"/>
      <c r="BP29" s="290">
        <f t="shared" si="32"/>
        <v>0</v>
      </c>
      <c r="BQ29" s="303"/>
      <c r="BR29" s="303"/>
      <c r="BS29" s="265">
        <f t="shared" si="14"/>
        <v>0</v>
      </c>
      <c r="BT29" s="290">
        <f t="shared" si="15"/>
        <v>0</v>
      </c>
      <c r="BU29" s="290"/>
      <c r="BV29" s="290">
        <f t="shared" si="33"/>
        <v>0</v>
      </c>
      <c r="BW29" s="303"/>
      <c r="BX29" s="303"/>
      <c r="BY29" s="265">
        <f t="shared" si="16"/>
        <v>0</v>
      </c>
      <c r="BZ29" s="290">
        <f t="shared" si="17"/>
        <v>0</v>
      </c>
      <c r="CA29" s="290"/>
      <c r="CB29" s="290">
        <f t="shared" si="34"/>
        <v>0</v>
      </c>
      <c r="CC29" s="303"/>
      <c r="CD29" s="303"/>
      <c r="CE29" s="265">
        <f t="shared" si="18"/>
        <v>0</v>
      </c>
      <c r="CF29" s="290">
        <f t="shared" si="19"/>
        <v>0</v>
      </c>
      <c r="CG29" s="290"/>
      <c r="CH29" s="290">
        <f t="shared" si="35"/>
        <v>0</v>
      </c>
      <c r="CI29" s="303"/>
      <c r="CJ29" s="303"/>
      <c r="CK29" s="265">
        <f t="shared" si="20"/>
        <v>0</v>
      </c>
      <c r="CL29" s="290">
        <f t="shared" si="21"/>
        <v>0</v>
      </c>
      <c r="CM29" s="290"/>
      <c r="CN29" s="290">
        <f t="shared" si="36"/>
        <v>0</v>
      </c>
      <c r="CO29" s="303"/>
      <c r="CP29" s="303"/>
      <c r="CQ29" s="265">
        <f t="shared" si="22"/>
        <v>0</v>
      </c>
      <c r="CR29" s="290">
        <f t="shared" si="23"/>
        <v>0</v>
      </c>
      <c r="CS29" s="290"/>
      <c r="CT29" s="290">
        <f t="shared" si="37"/>
        <v>0</v>
      </c>
      <c r="CU29" s="303"/>
      <c r="CV29" s="303"/>
      <c r="CW29" s="265">
        <f t="shared" si="1"/>
        <v>0</v>
      </c>
      <c r="CX29" s="301">
        <f t="shared" si="2"/>
        <v>0</v>
      </c>
      <c r="CY29" s="303"/>
      <c r="CZ29" s="303"/>
      <c r="DA29" s="303"/>
      <c r="DB29" s="303"/>
      <c r="DC29" s="303"/>
      <c r="DD29" s="303"/>
      <c r="DE29" s="303"/>
      <c r="DF29" s="303"/>
      <c r="DG29" s="303"/>
      <c r="DH29" s="303"/>
      <c r="DI29" s="303"/>
      <c r="DJ29" s="303"/>
      <c r="DK29" s="303"/>
      <c r="DL29" s="303"/>
      <c r="DM29" s="303"/>
    </row>
    <row r="30" spans="2:117" s="275" customFormat="1" ht="199.5" hidden="1" customHeight="1">
      <c r="B30" s="273" t="s">
        <v>190</v>
      </c>
      <c r="C30" s="445" t="s">
        <v>607</v>
      </c>
      <c r="D30" s="316" t="s">
        <v>200</v>
      </c>
      <c r="E30" s="316" t="s">
        <v>325</v>
      </c>
      <c r="F30" s="316" t="s">
        <v>207</v>
      </c>
      <c r="G30" s="316" t="s">
        <v>223</v>
      </c>
      <c r="H30" s="287" t="s">
        <v>411</v>
      </c>
      <c r="I30" s="287" t="s">
        <v>412</v>
      </c>
      <c r="J30" s="281"/>
      <c r="K30" s="281"/>
      <c r="L30" s="279"/>
      <c r="M30" s="279"/>
      <c r="N30" s="279"/>
      <c r="O30" s="279"/>
      <c r="P30" s="279"/>
      <c r="Q30" s="279"/>
      <c r="R30" s="279"/>
      <c r="S30" s="279"/>
      <c r="T30" s="279"/>
      <c r="U30" s="279"/>
      <c r="V30" s="279"/>
      <c r="W30" s="279"/>
      <c r="X30" s="266" t="s">
        <v>413</v>
      </c>
      <c r="Y30" s="288" t="s">
        <v>415</v>
      </c>
      <c r="AB30" s="289">
        <v>1</v>
      </c>
      <c r="AC30" s="268">
        <f t="shared" si="3"/>
        <v>0</v>
      </c>
      <c r="AD30" s="290">
        <f t="shared" si="4"/>
        <v>0</v>
      </c>
      <c r="AE30" s="290"/>
      <c r="AF30" s="290">
        <f t="shared" si="24"/>
        <v>0</v>
      </c>
      <c r="AG30" s="291"/>
      <c r="AH30" s="291"/>
      <c r="AI30" s="268">
        <f t="shared" si="25"/>
        <v>0</v>
      </c>
      <c r="AJ30" s="290">
        <f t="shared" si="5"/>
        <v>0</v>
      </c>
      <c r="AK30" s="290"/>
      <c r="AL30" s="290">
        <f t="shared" si="26"/>
        <v>0</v>
      </c>
      <c r="AM30" s="297"/>
      <c r="AN30" s="291"/>
      <c r="AO30" s="268">
        <f t="shared" si="27"/>
        <v>0</v>
      </c>
      <c r="AP30" s="290">
        <f t="shared" si="6"/>
        <v>0</v>
      </c>
      <c r="AQ30" s="290"/>
      <c r="AR30" s="290">
        <f t="shared" si="28"/>
        <v>0</v>
      </c>
      <c r="AS30" s="303"/>
      <c r="AT30" s="303"/>
      <c r="AU30" s="268">
        <f t="shared" si="7"/>
        <v>0</v>
      </c>
      <c r="AV30" s="290">
        <f t="shared" si="8"/>
        <v>0</v>
      </c>
      <c r="AW30" s="290"/>
      <c r="AX30" s="290">
        <f t="shared" si="29"/>
        <v>0</v>
      </c>
      <c r="AY30" s="303"/>
      <c r="AZ30" s="303"/>
      <c r="BA30" s="291">
        <f t="shared" si="0"/>
        <v>0</v>
      </c>
      <c r="BB30" s="290">
        <f t="shared" si="9"/>
        <v>0</v>
      </c>
      <c r="BC30" s="290"/>
      <c r="BD30" s="290">
        <f t="shared" si="30"/>
        <v>0</v>
      </c>
      <c r="BE30" s="303"/>
      <c r="BF30" s="303"/>
      <c r="BG30" s="291">
        <f t="shared" si="10"/>
        <v>0</v>
      </c>
      <c r="BH30" s="290">
        <f t="shared" si="11"/>
        <v>0</v>
      </c>
      <c r="BI30" s="290"/>
      <c r="BJ30" s="290">
        <f t="shared" si="31"/>
        <v>0</v>
      </c>
      <c r="BK30" s="303"/>
      <c r="BL30" s="303"/>
      <c r="BM30" s="291">
        <f t="shared" si="12"/>
        <v>0</v>
      </c>
      <c r="BN30" s="290">
        <f t="shared" si="13"/>
        <v>0</v>
      </c>
      <c r="BO30" s="290"/>
      <c r="BP30" s="290">
        <f t="shared" si="32"/>
        <v>0</v>
      </c>
      <c r="BQ30" s="303"/>
      <c r="BR30" s="303"/>
      <c r="BS30" s="265">
        <f t="shared" si="14"/>
        <v>0</v>
      </c>
      <c r="BT30" s="290">
        <f t="shared" si="15"/>
        <v>0</v>
      </c>
      <c r="BU30" s="290"/>
      <c r="BV30" s="290">
        <f t="shared" si="33"/>
        <v>0</v>
      </c>
      <c r="BW30" s="303"/>
      <c r="BX30" s="303"/>
      <c r="BY30" s="265">
        <f t="shared" si="16"/>
        <v>0</v>
      </c>
      <c r="BZ30" s="290">
        <f t="shared" si="17"/>
        <v>0</v>
      </c>
      <c r="CA30" s="290"/>
      <c r="CB30" s="290">
        <f t="shared" si="34"/>
        <v>0</v>
      </c>
      <c r="CC30" s="303"/>
      <c r="CD30" s="303"/>
      <c r="CE30" s="265">
        <f t="shared" si="18"/>
        <v>0</v>
      </c>
      <c r="CF30" s="290">
        <f t="shared" si="19"/>
        <v>0</v>
      </c>
      <c r="CG30" s="290"/>
      <c r="CH30" s="290">
        <f t="shared" si="35"/>
        <v>0</v>
      </c>
      <c r="CI30" s="303"/>
      <c r="CJ30" s="303"/>
      <c r="CK30" s="265">
        <f t="shared" si="20"/>
        <v>0</v>
      </c>
      <c r="CL30" s="290">
        <f t="shared" si="21"/>
        <v>0</v>
      </c>
      <c r="CM30" s="290"/>
      <c r="CN30" s="290">
        <f t="shared" si="36"/>
        <v>0</v>
      </c>
      <c r="CO30" s="303"/>
      <c r="CP30" s="303"/>
      <c r="CQ30" s="265">
        <f t="shared" si="22"/>
        <v>0</v>
      </c>
      <c r="CR30" s="290">
        <f t="shared" si="23"/>
        <v>0</v>
      </c>
      <c r="CS30" s="290"/>
      <c r="CT30" s="290">
        <f t="shared" si="37"/>
        <v>0</v>
      </c>
      <c r="CU30" s="303"/>
      <c r="CV30" s="303"/>
      <c r="CW30" s="265">
        <f t="shared" si="1"/>
        <v>0</v>
      </c>
      <c r="CX30" s="301">
        <f t="shared" si="2"/>
        <v>0</v>
      </c>
      <c r="CY30" s="303"/>
      <c r="CZ30" s="303"/>
      <c r="DA30" s="303"/>
      <c r="DB30" s="303"/>
      <c r="DC30" s="303"/>
      <c r="DD30" s="303"/>
      <c r="DE30" s="303"/>
      <c r="DF30" s="303"/>
      <c r="DG30" s="303"/>
      <c r="DH30" s="303"/>
      <c r="DI30" s="303"/>
      <c r="DJ30" s="303"/>
      <c r="DK30" s="303"/>
      <c r="DL30" s="303"/>
      <c r="DM30" s="303"/>
    </row>
    <row r="31" spans="2:117" s="275" customFormat="1" ht="199.5" hidden="1" customHeight="1">
      <c r="B31" s="273" t="s">
        <v>190</v>
      </c>
      <c r="C31" s="445" t="s">
        <v>607</v>
      </c>
      <c r="D31" s="316" t="s">
        <v>200</v>
      </c>
      <c r="E31" s="316" t="s">
        <v>325</v>
      </c>
      <c r="F31" s="316" t="s">
        <v>207</v>
      </c>
      <c r="G31" s="316" t="s">
        <v>223</v>
      </c>
      <c r="H31" s="287" t="s">
        <v>411</v>
      </c>
      <c r="I31" s="287" t="s">
        <v>412</v>
      </c>
      <c r="J31" s="281"/>
      <c r="K31" s="281"/>
      <c r="L31" s="279"/>
      <c r="M31" s="279"/>
      <c r="N31" s="279"/>
      <c r="O31" s="279"/>
      <c r="P31" s="279"/>
      <c r="Q31" s="279"/>
      <c r="R31" s="279"/>
      <c r="S31" s="279"/>
      <c r="T31" s="279"/>
      <c r="U31" s="279"/>
      <c r="V31" s="279"/>
      <c r="W31" s="279"/>
      <c r="X31" s="266" t="s">
        <v>413</v>
      </c>
      <c r="Y31" s="288" t="s">
        <v>415</v>
      </c>
      <c r="AB31" s="289">
        <v>1</v>
      </c>
      <c r="AC31" s="268">
        <f t="shared" si="3"/>
        <v>0</v>
      </c>
      <c r="AD31" s="290">
        <f t="shared" si="4"/>
        <v>0</v>
      </c>
      <c r="AE31" s="290"/>
      <c r="AF31" s="290">
        <f t="shared" si="24"/>
        <v>0</v>
      </c>
      <c r="AG31" s="291"/>
      <c r="AH31" s="291"/>
      <c r="AI31" s="268">
        <f t="shared" si="25"/>
        <v>0</v>
      </c>
      <c r="AJ31" s="290">
        <f t="shared" si="5"/>
        <v>0</v>
      </c>
      <c r="AK31" s="290"/>
      <c r="AL31" s="290">
        <f t="shared" si="26"/>
        <v>0</v>
      </c>
      <c r="AM31" s="297"/>
      <c r="AN31" s="291"/>
      <c r="AO31" s="268">
        <f t="shared" si="27"/>
        <v>0</v>
      </c>
      <c r="AP31" s="290">
        <f t="shared" si="6"/>
        <v>0</v>
      </c>
      <c r="AQ31" s="290"/>
      <c r="AR31" s="290">
        <f t="shared" si="28"/>
        <v>0</v>
      </c>
      <c r="AS31" s="303"/>
      <c r="AT31" s="303"/>
      <c r="AU31" s="268">
        <f t="shared" si="7"/>
        <v>0</v>
      </c>
      <c r="AV31" s="290">
        <f t="shared" si="8"/>
        <v>0</v>
      </c>
      <c r="AW31" s="290"/>
      <c r="AX31" s="290">
        <f t="shared" si="29"/>
        <v>0</v>
      </c>
      <c r="AY31" s="303"/>
      <c r="AZ31" s="303"/>
      <c r="BA31" s="291">
        <f t="shared" si="0"/>
        <v>0</v>
      </c>
      <c r="BB31" s="290">
        <f t="shared" si="9"/>
        <v>0</v>
      </c>
      <c r="BC31" s="290"/>
      <c r="BD31" s="290">
        <f t="shared" si="30"/>
        <v>0</v>
      </c>
      <c r="BE31" s="303"/>
      <c r="BF31" s="303"/>
      <c r="BG31" s="291">
        <f t="shared" si="10"/>
        <v>0</v>
      </c>
      <c r="BH31" s="290">
        <f t="shared" si="11"/>
        <v>0</v>
      </c>
      <c r="BI31" s="290"/>
      <c r="BJ31" s="290">
        <f t="shared" si="31"/>
        <v>0</v>
      </c>
      <c r="BK31" s="303"/>
      <c r="BL31" s="303"/>
      <c r="BM31" s="291">
        <f t="shared" si="12"/>
        <v>0</v>
      </c>
      <c r="BN31" s="290">
        <f t="shared" si="13"/>
        <v>0</v>
      </c>
      <c r="BO31" s="290"/>
      <c r="BP31" s="290">
        <f t="shared" si="32"/>
        <v>0</v>
      </c>
      <c r="BQ31" s="303"/>
      <c r="BR31" s="303"/>
      <c r="BS31" s="265">
        <f t="shared" si="14"/>
        <v>0</v>
      </c>
      <c r="BT31" s="290">
        <f t="shared" si="15"/>
        <v>0</v>
      </c>
      <c r="BU31" s="290"/>
      <c r="BV31" s="290">
        <f t="shared" si="33"/>
        <v>0</v>
      </c>
      <c r="BW31" s="303"/>
      <c r="BX31" s="303"/>
      <c r="BY31" s="265">
        <f t="shared" si="16"/>
        <v>0</v>
      </c>
      <c r="BZ31" s="290">
        <f t="shared" si="17"/>
        <v>0</v>
      </c>
      <c r="CA31" s="290"/>
      <c r="CB31" s="290">
        <f t="shared" si="34"/>
        <v>0</v>
      </c>
      <c r="CC31" s="303"/>
      <c r="CD31" s="303"/>
      <c r="CE31" s="265">
        <f t="shared" si="18"/>
        <v>0</v>
      </c>
      <c r="CF31" s="290">
        <f t="shared" si="19"/>
        <v>0</v>
      </c>
      <c r="CG31" s="290"/>
      <c r="CH31" s="290">
        <f t="shared" si="35"/>
        <v>0</v>
      </c>
      <c r="CI31" s="303"/>
      <c r="CJ31" s="303"/>
      <c r="CK31" s="265">
        <f t="shared" si="20"/>
        <v>0</v>
      </c>
      <c r="CL31" s="290">
        <f t="shared" si="21"/>
        <v>0</v>
      </c>
      <c r="CM31" s="290"/>
      <c r="CN31" s="290">
        <f t="shared" si="36"/>
        <v>0</v>
      </c>
      <c r="CO31" s="303"/>
      <c r="CP31" s="303"/>
      <c r="CQ31" s="265">
        <f t="shared" si="22"/>
        <v>0</v>
      </c>
      <c r="CR31" s="290">
        <f t="shared" si="23"/>
        <v>0</v>
      </c>
      <c r="CS31" s="290"/>
      <c r="CT31" s="290">
        <f t="shared" si="37"/>
        <v>0</v>
      </c>
      <c r="CU31" s="303"/>
      <c r="CV31" s="303"/>
      <c r="CW31" s="265">
        <f t="shared" si="1"/>
        <v>0</v>
      </c>
      <c r="CX31" s="301">
        <f t="shared" si="2"/>
        <v>0</v>
      </c>
      <c r="CY31" s="303"/>
      <c r="CZ31" s="303"/>
      <c r="DA31" s="303"/>
      <c r="DB31" s="303"/>
      <c r="DC31" s="303"/>
      <c r="DD31" s="303"/>
      <c r="DE31" s="303"/>
      <c r="DF31" s="303"/>
      <c r="DG31" s="303"/>
      <c r="DH31" s="303"/>
      <c r="DI31" s="303"/>
      <c r="DJ31" s="303"/>
      <c r="DK31" s="303"/>
      <c r="DL31" s="303"/>
      <c r="DM31" s="303"/>
    </row>
    <row r="32" spans="2:117" s="275" customFormat="1" ht="199.5" hidden="1" customHeight="1">
      <c r="B32" s="273" t="s">
        <v>190</v>
      </c>
      <c r="C32" s="445" t="s">
        <v>607</v>
      </c>
      <c r="D32" s="316" t="s">
        <v>200</v>
      </c>
      <c r="E32" s="316" t="s">
        <v>325</v>
      </c>
      <c r="F32" s="316" t="s">
        <v>207</v>
      </c>
      <c r="G32" s="316" t="s">
        <v>223</v>
      </c>
      <c r="H32" s="287" t="s">
        <v>411</v>
      </c>
      <c r="I32" s="287" t="s">
        <v>412</v>
      </c>
      <c r="J32" s="281"/>
      <c r="K32" s="281"/>
      <c r="L32" s="279"/>
      <c r="M32" s="279"/>
      <c r="N32" s="279"/>
      <c r="O32" s="279"/>
      <c r="P32" s="279"/>
      <c r="Q32" s="279"/>
      <c r="R32" s="279"/>
      <c r="S32" s="279"/>
      <c r="T32" s="279"/>
      <c r="U32" s="279"/>
      <c r="V32" s="279"/>
      <c r="W32" s="279"/>
      <c r="X32" s="266" t="s">
        <v>413</v>
      </c>
      <c r="Y32" s="288" t="s">
        <v>415</v>
      </c>
      <c r="AB32" s="289">
        <v>1</v>
      </c>
      <c r="AC32" s="268">
        <f t="shared" si="3"/>
        <v>0</v>
      </c>
      <c r="AD32" s="290">
        <f t="shared" si="4"/>
        <v>0</v>
      </c>
      <c r="AE32" s="290"/>
      <c r="AF32" s="290">
        <f t="shared" si="24"/>
        <v>0</v>
      </c>
      <c r="AG32" s="291"/>
      <c r="AH32" s="291"/>
      <c r="AI32" s="268">
        <f t="shared" si="25"/>
        <v>0</v>
      </c>
      <c r="AJ32" s="290">
        <f t="shared" si="5"/>
        <v>0</v>
      </c>
      <c r="AK32" s="290"/>
      <c r="AL32" s="290">
        <f t="shared" si="26"/>
        <v>0</v>
      </c>
      <c r="AM32" s="297"/>
      <c r="AN32" s="291"/>
      <c r="AO32" s="268">
        <f t="shared" si="27"/>
        <v>0</v>
      </c>
      <c r="AP32" s="290">
        <f t="shared" si="6"/>
        <v>0</v>
      </c>
      <c r="AQ32" s="290"/>
      <c r="AR32" s="290">
        <f t="shared" si="28"/>
        <v>0</v>
      </c>
      <c r="AS32" s="303"/>
      <c r="AT32" s="303"/>
      <c r="AU32" s="268">
        <f t="shared" si="7"/>
        <v>0</v>
      </c>
      <c r="AV32" s="290">
        <f t="shared" si="8"/>
        <v>0</v>
      </c>
      <c r="AW32" s="290"/>
      <c r="AX32" s="290">
        <f t="shared" si="29"/>
        <v>0</v>
      </c>
      <c r="AY32" s="303"/>
      <c r="AZ32" s="303"/>
      <c r="BA32" s="291">
        <f t="shared" si="0"/>
        <v>0</v>
      </c>
      <c r="BB32" s="290">
        <f t="shared" si="9"/>
        <v>0</v>
      </c>
      <c r="BC32" s="290"/>
      <c r="BD32" s="290">
        <f t="shared" si="30"/>
        <v>0</v>
      </c>
      <c r="BE32" s="303"/>
      <c r="BF32" s="303"/>
      <c r="BG32" s="291">
        <f t="shared" si="10"/>
        <v>0</v>
      </c>
      <c r="BH32" s="290">
        <f t="shared" si="11"/>
        <v>0</v>
      </c>
      <c r="BI32" s="290"/>
      <c r="BJ32" s="290">
        <f t="shared" si="31"/>
        <v>0</v>
      </c>
      <c r="BK32" s="303"/>
      <c r="BL32" s="303"/>
      <c r="BM32" s="291">
        <f t="shared" si="12"/>
        <v>0</v>
      </c>
      <c r="BN32" s="290">
        <f t="shared" si="13"/>
        <v>0</v>
      </c>
      <c r="BO32" s="290"/>
      <c r="BP32" s="290">
        <f t="shared" si="32"/>
        <v>0</v>
      </c>
      <c r="BQ32" s="303"/>
      <c r="BR32" s="303"/>
      <c r="BS32" s="265">
        <f t="shared" si="14"/>
        <v>0</v>
      </c>
      <c r="BT32" s="290">
        <f t="shared" si="15"/>
        <v>0</v>
      </c>
      <c r="BU32" s="290"/>
      <c r="BV32" s="290">
        <f t="shared" si="33"/>
        <v>0</v>
      </c>
      <c r="BW32" s="303"/>
      <c r="BX32" s="303"/>
      <c r="BY32" s="265">
        <f t="shared" si="16"/>
        <v>0</v>
      </c>
      <c r="BZ32" s="290">
        <f t="shared" si="17"/>
        <v>0</v>
      </c>
      <c r="CA32" s="290"/>
      <c r="CB32" s="290">
        <f t="shared" si="34"/>
        <v>0</v>
      </c>
      <c r="CC32" s="303"/>
      <c r="CD32" s="303"/>
      <c r="CE32" s="265">
        <f t="shared" si="18"/>
        <v>0</v>
      </c>
      <c r="CF32" s="290">
        <f t="shared" si="19"/>
        <v>0</v>
      </c>
      <c r="CG32" s="290"/>
      <c r="CH32" s="290">
        <f t="shared" si="35"/>
        <v>0</v>
      </c>
      <c r="CI32" s="303"/>
      <c r="CJ32" s="303"/>
      <c r="CK32" s="265">
        <f t="shared" si="20"/>
        <v>0</v>
      </c>
      <c r="CL32" s="290">
        <f t="shared" si="21"/>
        <v>0</v>
      </c>
      <c r="CM32" s="290"/>
      <c r="CN32" s="290">
        <f t="shared" si="36"/>
        <v>0</v>
      </c>
      <c r="CO32" s="303"/>
      <c r="CP32" s="303"/>
      <c r="CQ32" s="265">
        <f t="shared" si="22"/>
        <v>0</v>
      </c>
      <c r="CR32" s="290">
        <f t="shared" si="23"/>
        <v>0</v>
      </c>
      <c r="CS32" s="290"/>
      <c r="CT32" s="290">
        <f t="shared" si="37"/>
        <v>0</v>
      </c>
      <c r="CU32" s="303"/>
      <c r="CV32" s="303"/>
      <c r="CW32" s="265">
        <f t="shared" si="1"/>
        <v>0</v>
      </c>
      <c r="CX32" s="301">
        <f t="shared" si="2"/>
        <v>0</v>
      </c>
      <c r="CY32" s="303"/>
      <c r="CZ32" s="303"/>
      <c r="DA32" s="303"/>
      <c r="DB32" s="303"/>
      <c r="DC32" s="303"/>
      <c r="DD32" s="303"/>
      <c r="DE32" s="303"/>
      <c r="DF32" s="303"/>
      <c r="DG32" s="303"/>
      <c r="DH32" s="303"/>
      <c r="DI32" s="303"/>
      <c r="DJ32" s="303"/>
      <c r="DK32" s="303"/>
      <c r="DL32" s="303"/>
      <c r="DM32" s="303"/>
    </row>
    <row r="33" spans="2:117" s="275" customFormat="1" ht="199.5" hidden="1" customHeight="1">
      <c r="B33" s="273" t="s">
        <v>190</v>
      </c>
      <c r="C33" s="445" t="s">
        <v>607</v>
      </c>
      <c r="D33" s="316" t="s">
        <v>200</v>
      </c>
      <c r="E33" s="316" t="s">
        <v>325</v>
      </c>
      <c r="F33" s="316" t="s">
        <v>207</v>
      </c>
      <c r="G33" s="316" t="s">
        <v>223</v>
      </c>
      <c r="H33" s="287" t="s">
        <v>411</v>
      </c>
      <c r="I33" s="287" t="s">
        <v>412</v>
      </c>
      <c r="J33" s="281"/>
      <c r="K33" s="281"/>
      <c r="L33" s="279"/>
      <c r="M33" s="279"/>
      <c r="N33" s="279"/>
      <c r="O33" s="279"/>
      <c r="P33" s="279"/>
      <c r="Q33" s="279"/>
      <c r="R33" s="279"/>
      <c r="S33" s="279"/>
      <c r="T33" s="279"/>
      <c r="U33" s="279"/>
      <c r="V33" s="279"/>
      <c r="W33" s="279"/>
      <c r="X33" s="266" t="s">
        <v>413</v>
      </c>
      <c r="Y33" s="288" t="s">
        <v>415</v>
      </c>
      <c r="AB33" s="289">
        <v>1</v>
      </c>
      <c r="AC33" s="268">
        <f t="shared" si="3"/>
        <v>0</v>
      </c>
      <c r="AD33" s="290">
        <f t="shared" si="4"/>
        <v>0</v>
      </c>
      <c r="AE33" s="290"/>
      <c r="AF33" s="290">
        <f t="shared" si="24"/>
        <v>0</v>
      </c>
      <c r="AG33" s="291"/>
      <c r="AH33" s="291"/>
      <c r="AI33" s="268">
        <f t="shared" si="25"/>
        <v>0</v>
      </c>
      <c r="AJ33" s="290">
        <f t="shared" si="5"/>
        <v>0</v>
      </c>
      <c r="AK33" s="290"/>
      <c r="AL33" s="290">
        <f t="shared" si="26"/>
        <v>0</v>
      </c>
      <c r="AM33" s="297"/>
      <c r="AN33" s="291"/>
      <c r="AO33" s="268">
        <f t="shared" si="27"/>
        <v>0</v>
      </c>
      <c r="AP33" s="290">
        <f t="shared" si="6"/>
        <v>0</v>
      </c>
      <c r="AQ33" s="290"/>
      <c r="AR33" s="290">
        <f t="shared" si="28"/>
        <v>0</v>
      </c>
      <c r="AS33" s="303"/>
      <c r="AT33" s="303"/>
      <c r="AU33" s="268">
        <f t="shared" si="7"/>
        <v>0</v>
      </c>
      <c r="AV33" s="290">
        <f t="shared" si="8"/>
        <v>0</v>
      </c>
      <c r="AW33" s="290"/>
      <c r="AX33" s="290">
        <f t="shared" si="29"/>
        <v>0</v>
      </c>
      <c r="AY33" s="303"/>
      <c r="AZ33" s="303"/>
      <c r="BA33" s="291">
        <f t="shared" si="0"/>
        <v>0</v>
      </c>
      <c r="BB33" s="290">
        <f t="shared" si="9"/>
        <v>0</v>
      </c>
      <c r="BC33" s="290"/>
      <c r="BD33" s="290">
        <f t="shared" si="30"/>
        <v>0</v>
      </c>
      <c r="BE33" s="303"/>
      <c r="BF33" s="303"/>
      <c r="BG33" s="291">
        <f t="shared" si="10"/>
        <v>0</v>
      </c>
      <c r="BH33" s="290">
        <f t="shared" si="11"/>
        <v>0</v>
      </c>
      <c r="BI33" s="290"/>
      <c r="BJ33" s="290">
        <f t="shared" si="31"/>
        <v>0</v>
      </c>
      <c r="BK33" s="303"/>
      <c r="BL33" s="303"/>
      <c r="BM33" s="291">
        <f t="shared" si="12"/>
        <v>0</v>
      </c>
      <c r="BN33" s="290">
        <f t="shared" si="13"/>
        <v>0</v>
      </c>
      <c r="BO33" s="290"/>
      <c r="BP33" s="290">
        <f t="shared" si="32"/>
        <v>0</v>
      </c>
      <c r="BQ33" s="303"/>
      <c r="BR33" s="303"/>
      <c r="BS33" s="265">
        <f t="shared" si="14"/>
        <v>0</v>
      </c>
      <c r="BT33" s="290">
        <f t="shared" si="15"/>
        <v>0</v>
      </c>
      <c r="BU33" s="290"/>
      <c r="BV33" s="290">
        <f t="shared" si="33"/>
        <v>0</v>
      </c>
      <c r="BW33" s="303"/>
      <c r="BX33" s="303"/>
      <c r="BY33" s="265">
        <f t="shared" si="16"/>
        <v>0</v>
      </c>
      <c r="BZ33" s="290">
        <f t="shared" si="17"/>
        <v>0</v>
      </c>
      <c r="CA33" s="290"/>
      <c r="CB33" s="290">
        <f t="shared" si="34"/>
        <v>0</v>
      </c>
      <c r="CC33" s="303"/>
      <c r="CD33" s="303"/>
      <c r="CE33" s="265">
        <f t="shared" si="18"/>
        <v>0</v>
      </c>
      <c r="CF33" s="290">
        <f t="shared" si="19"/>
        <v>0</v>
      </c>
      <c r="CG33" s="290"/>
      <c r="CH33" s="290">
        <f t="shared" si="35"/>
        <v>0</v>
      </c>
      <c r="CI33" s="303"/>
      <c r="CJ33" s="303"/>
      <c r="CK33" s="265">
        <f t="shared" si="20"/>
        <v>0</v>
      </c>
      <c r="CL33" s="290">
        <f t="shared" si="21"/>
        <v>0</v>
      </c>
      <c r="CM33" s="290"/>
      <c r="CN33" s="290">
        <f t="shared" si="36"/>
        <v>0</v>
      </c>
      <c r="CO33" s="303"/>
      <c r="CP33" s="303"/>
      <c r="CQ33" s="265">
        <f t="shared" si="22"/>
        <v>0</v>
      </c>
      <c r="CR33" s="290">
        <f t="shared" si="23"/>
        <v>0</v>
      </c>
      <c r="CS33" s="290"/>
      <c r="CT33" s="290">
        <f t="shared" si="37"/>
        <v>0</v>
      </c>
      <c r="CU33" s="303"/>
      <c r="CV33" s="303"/>
      <c r="CW33" s="265">
        <f t="shared" si="1"/>
        <v>0</v>
      </c>
      <c r="CX33" s="301">
        <f t="shared" si="2"/>
        <v>0</v>
      </c>
      <c r="CY33" s="303"/>
      <c r="CZ33" s="303"/>
      <c r="DA33" s="303"/>
      <c r="DB33" s="303"/>
      <c r="DC33" s="303"/>
      <c r="DD33" s="303"/>
      <c r="DE33" s="303"/>
      <c r="DF33" s="303"/>
      <c r="DG33" s="303"/>
      <c r="DH33" s="303"/>
      <c r="DI33" s="303"/>
      <c r="DJ33" s="303"/>
      <c r="DK33" s="303"/>
      <c r="DL33" s="303"/>
      <c r="DM33" s="303"/>
    </row>
    <row r="34" spans="2:117" s="275" customFormat="1" ht="199.5" hidden="1" customHeight="1">
      <c r="B34" s="273" t="s">
        <v>190</v>
      </c>
      <c r="C34" s="445" t="s">
        <v>607</v>
      </c>
      <c r="D34" s="316" t="s">
        <v>200</v>
      </c>
      <c r="E34" s="316" t="s">
        <v>325</v>
      </c>
      <c r="F34" s="316" t="s">
        <v>207</v>
      </c>
      <c r="G34" s="316" t="s">
        <v>223</v>
      </c>
      <c r="H34" s="287" t="s">
        <v>411</v>
      </c>
      <c r="I34" s="287" t="s">
        <v>412</v>
      </c>
      <c r="J34" s="281"/>
      <c r="K34" s="281"/>
      <c r="L34" s="279"/>
      <c r="M34" s="279"/>
      <c r="N34" s="279"/>
      <c r="O34" s="279"/>
      <c r="P34" s="279"/>
      <c r="Q34" s="279"/>
      <c r="R34" s="279"/>
      <c r="S34" s="279"/>
      <c r="T34" s="279"/>
      <c r="U34" s="279"/>
      <c r="V34" s="279"/>
      <c r="W34" s="279"/>
      <c r="X34" s="266" t="s">
        <v>413</v>
      </c>
      <c r="Y34" s="288" t="s">
        <v>415</v>
      </c>
      <c r="AB34" s="289">
        <v>1</v>
      </c>
      <c r="AC34" s="268">
        <f t="shared" si="3"/>
        <v>0</v>
      </c>
      <c r="AD34" s="290">
        <f t="shared" si="4"/>
        <v>0</v>
      </c>
      <c r="AE34" s="290"/>
      <c r="AF34" s="290">
        <f t="shared" si="24"/>
        <v>0</v>
      </c>
      <c r="AG34" s="291"/>
      <c r="AH34" s="291"/>
      <c r="AI34" s="268">
        <f t="shared" si="25"/>
        <v>0</v>
      </c>
      <c r="AJ34" s="290">
        <f t="shared" si="5"/>
        <v>0</v>
      </c>
      <c r="AK34" s="290"/>
      <c r="AL34" s="290">
        <f t="shared" si="26"/>
        <v>0</v>
      </c>
      <c r="AM34" s="297"/>
      <c r="AN34" s="291"/>
      <c r="AO34" s="268">
        <f t="shared" si="27"/>
        <v>0</v>
      </c>
      <c r="AP34" s="290">
        <f t="shared" si="6"/>
        <v>0</v>
      </c>
      <c r="AQ34" s="290"/>
      <c r="AR34" s="290">
        <f t="shared" si="28"/>
        <v>0</v>
      </c>
      <c r="AS34" s="303"/>
      <c r="AT34" s="303"/>
      <c r="AU34" s="268">
        <f t="shared" si="7"/>
        <v>0</v>
      </c>
      <c r="AV34" s="290">
        <f t="shared" si="8"/>
        <v>0</v>
      </c>
      <c r="AW34" s="290"/>
      <c r="AX34" s="290">
        <f t="shared" si="29"/>
        <v>0</v>
      </c>
      <c r="AY34" s="303"/>
      <c r="AZ34" s="303"/>
      <c r="BA34" s="291">
        <f t="shared" si="0"/>
        <v>0</v>
      </c>
      <c r="BB34" s="290">
        <f t="shared" si="9"/>
        <v>0</v>
      </c>
      <c r="BC34" s="290"/>
      <c r="BD34" s="290">
        <f t="shared" si="30"/>
        <v>0</v>
      </c>
      <c r="BE34" s="303"/>
      <c r="BF34" s="303"/>
      <c r="BG34" s="291">
        <f t="shared" si="10"/>
        <v>0</v>
      </c>
      <c r="BH34" s="290">
        <f t="shared" si="11"/>
        <v>0</v>
      </c>
      <c r="BI34" s="290"/>
      <c r="BJ34" s="290">
        <f t="shared" si="31"/>
        <v>0</v>
      </c>
      <c r="BK34" s="303"/>
      <c r="BL34" s="303"/>
      <c r="BM34" s="291">
        <f t="shared" si="12"/>
        <v>0</v>
      </c>
      <c r="BN34" s="290">
        <f t="shared" si="13"/>
        <v>0</v>
      </c>
      <c r="BO34" s="290"/>
      <c r="BP34" s="290">
        <f t="shared" si="32"/>
        <v>0</v>
      </c>
      <c r="BQ34" s="303"/>
      <c r="BR34" s="303"/>
      <c r="BS34" s="265">
        <f t="shared" si="14"/>
        <v>0</v>
      </c>
      <c r="BT34" s="290">
        <f t="shared" si="15"/>
        <v>0</v>
      </c>
      <c r="BU34" s="290"/>
      <c r="BV34" s="290">
        <f t="shared" si="33"/>
        <v>0</v>
      </c>
      <c r="BW34" s="303"/>
      <c r="BX34" s="303"/>
      <c r="BY34" s="265">
        <f t="shared" si="16"/>
        <v>0</v>
      </c>
      <c r="BZ34" s="290">
        <f t="shared" si="17"/>
        <v>0</v>
      </c>
      <c r="CA34" s="290"/>
      <c r="CB34" s="290">
        <f t="shared" si="34"/>
        <v>0</v>
      </c>
      <c r="CC34" s="303"/>
      <c r="CD34" s="303"/>
      <c r="CE34" s="265">
        <f t="shared" si="18"/>
        <v>0</v>
      </c>
      <c r="CF34" s="290">
        <f t="shared" si="19"/>
        <v>0</v>
      </c>
      <c r="CG34" s="290"/>
      <c r="CH34" s="290">
        <f t="shared" si="35"/>
        <v>0</v>
      </c>
      <c r="CI34" s="303"/>
      <c r="CJ34" s="303"/>
      <c r="CK34" s="265">
        <f t="shared" si="20"/>
        <v>0</v>
      </c>
      <c r="CL34" s="290">
        <f t="shared" si="21"/>
        <v>0</v>
      </c>
      <c r="CM34" s="290"/>
      <c r="CN34" s="290">
        <f t="shared" si="36"/>
        <v>0</v>
      </c>
      <c r="CO34" s="303"/>
      <c r="CP34" s="303"/>
      <c r="CQ34" s="265">
        <f t="shared" si="22"/>
        <v>0</v>
      </c>
      <c r="CR34" s="290">
        <f t="shared" si="23"/>
        <v>0</v>
      </c>
      <c r="CS34" s="290"/>
      <c r="CT34" s="290">
        <f t="shared" si="37"/>
        <v>0</v>
      </c>
      <c r="CU34" s="303"/>
      <c r="CV34" s="303"/>
      <c r="CW34" s="265">
        <f t="shared" si="1"/>
        <v>0</v>
      </c>
      <c r="CX34" s="301">
        <f t="shared" si="2"/>
        <v>0</v>
      </c>
      <c r="CY34" s="303"/>
      <c r="CZ34" s="303"/>
      <c r="DA34" s="303"/>
      <c r="DB34" s="303"/>
      <c r="DC34" s="303"/>
      <c r="DD34" s="303"/>
      <c r="DE34" s="303"/>
      <c r="DF34" s="303"/>
      <c r="DG34" s="303"/>
      <c r="DH34" s="303"/>
      <c r="DI34" s="303"/>
      <c r="DJ34" s="303"/>
      <c r="DK34" s="303"/>
      <c r="DL34" s="303"/>
      <c r="DM34" s="303"/>
    </row>
    <row r="35" spans="2:117" s="275" customFormat="1" ht="199.5" hidden="1" customHeight="1">
      <c r="B35" s="273" t="s">
        <v>190</v>
      </c>
      <c r="C35" s="445" t="s">
        <v>607</v>
      </c>
      <c r="D35" s="316" t="s">
        <v>200</v>
      </c>
      <c r="E35" s="316" t="s">
        <v>325</v>
      </c>
      <c r="F35" s="316" t="s">
        <v>207</v>
      </c>
      <c r="G35" s="316" t="s">
        <v>223</v>
      </c>
      <c r="H35" s="287" t="s">
        <v>411</v>
      </c>
      <c r="I35" s="287" t="s">
        <v>412</v>
      </c>
      <c r="J35" s="281"/>
      <c r="K35" s="281"/>
      <c r="L35" s="279"/>
      <c r="M35" s="279"/>
      <c r="N35" s="279"/>
      <c r="O35" s="279"/>
      <c r="P35" s="279"/>
      <c r="Q35" s="279"/>
      <c r="R35" s="279"/>
      <c r="S35" s="279"/>
      <c r="T35" s="279"/>
      <c r="U35" s="279"/>
      <c r="V35" s="279"/>
      <c r="W35" s="279"/>
      <c r="X35" s="266" t="s">
        <v>413</v>
      </c>
      <c r="Y35" s="288" t="s">
        <v>415</v>
      </c>
      <c r="AB35" s="289">
        <v>1</v>
      </c>
      <c r="AC35" s="268">
        <f t="shared" si="3"/>
        <v>0</v>
      </c>
      <c r="AD35" s="290">
        <f t="shared" si="4"/>
        <v>0</v>
      </c>
      <c r="AE35" s="290"/>
      <c r="AF35" s="290">
        <f t="shared" si="24"/>
        <v>0</v>
      </c>
      <c r="AG35" s="291"/>
      <c r="AH35" s="291"/>
      <c r="AI35" s="268">
        <f t="shared" si="25"/>
        <v>0</v>
      </c>
      <c r="AJ35" s="290">
        <f t="shared" si="5"/>
        <v>0</v>
      </c>
      <c r="AK35" s="290"/>
      <c r="AL35" s="290">
        <f t="shared" si="26"/>
        <v>0</v>
      </c>
      <c r="AM35" s="297"/>
      <c r="AN35" s="291"/>
      <c r="AO35" s="268">
        <f t="shared" si="27"/>
        <v>0</v>
      </c>
      <c r="AP35" s="290">
        <f t="shared" si="6"/>
        <v>0</v>
      </c>
      <c r="AQ35" s="290"/>
      <c r="AR35" s="290">
        <f t="shared" si="28"/>
        <v>0</v>
      </c>
      <c r="AS35" s="303"/>
      <c r="AT35" s="303"/>
      <c r="AU35" s="268">
        <f t="shared" si="7"/>
        <v>0</v>
      </c>
      <c r="AV35" s="290">
        <f t="shared" si="8"/>
        <v>0</v>
      </c>
      <c r="AW35" s="290"/>
      <c r="AX35" s="290">
        <f t="shared" si="29"/>
        <v>0</v>
      </c>
      <c r="AY35" s="303"/>
      <c r="AZ35" s="303"/>
      <c r="BA35" s="291">
        <f t="shared" si="0"/>
        <v>0</v>
      </c>
      <c r="BB35" s="290">
        <f t="shared" si="9"/>
        <v>0</v>
      </c>
      <c r="BC35" s="290"/>
      <c r="BD35" s="290">
        <f t="shared" si="30"/>
        <v>0</v>
      </c>
      <c r="BE35" s="303"/>
      <c r="BF35" s="303"/>
      <c r="BG35" s="291">
        <f t="shared" si="10"/>
        <v>0</v>
      </c>
      <c r="BH35" s="290">
        <f t="shared" si="11"/>
        <v>0</v>
      </c>
      <c r="BI35" s="290"/>
      <c r="BJ35" s="290">
        <f t="shared" si="31"/>
        <v>0</v>
      </c>
      <c r="BK35" s="303"/>
      <c r="BL35" s="303"/>
      <c r="BM35" s="291">
        <f t="shared" si="12"/>
        <v>0</v>
      </c>
      <c r="BN35" s="290">
        <f t="shared" si="13"/>
        <v>0</v>
      </c>
      <c r="BO35" s="290"/>
      <c r="BP35" s="290">
        <f t="shared" si="32"/>
        <v>0</v>
      </c>
      <c r="BQ35" s="303"/>
      <c r="BR35" s="303"/>
      <c r="BS35" s="265">
        <f t="shared" si="14"/>
        <v>0</v>
      </c>
      <c r="BT35" s="290">
        <f t="shared" si="15"/>
        <v>0</v>
      </c>
      <c r="BU35" s="290"/>
      <c r="BV35" s="290">
        <f t="shared" si="33"/>
        <v>0</v>
      </c>
      <c r="BW35" s="303"/>
      <c r="BX35" s="303"/>
      <c r="BY35" s="265">
        <f t="shared" si="16"/>
        <v>0</v>
      </c>
      <c r="BZ35" s="290">
        <f t="shared" si="17"/>
        <v>0</v>
      </c>
      <c r="CA35" s="290"/>
      <c r="CB35" s="290">
        <f t="shared" si="34"/>
        <v>0</v>
      </c>
      <c r="CC35" s="303"/>
      <c r="CD35" s="303"/>
      <c r="CE35" s="265">
        <f t="shared" si="18"/>
        <v>0</v>
      </c>
      <c r="CF35" s="290">
        <f t="shared" si="19"/>
        <v>0</v>
      </c>
      <c r="CG35" s="290"/>
      <c r="CH35" s="290">
        <f t="shared" si="35"/>
        <v>0</v>
      </c>
      <c r="CI35" s="303"/>
      <c r="CJ35" s="303"/>
      <c r="CK35" s="265">
        <f t="shared" si="20"/>
        <v>0</v>
      </c>
      <c r="CL35" s="290">
        <f t="shared" si="21"/>
        <v>0</v>
      </c>
      <c r="CM35" s="290"/>
      <c r="CN35" s="290">
        <f t="shared" si="36"/>
        <v>0</v>
      </c>
      <c r="CO35" s="303"/>
      <c r="CP35" s="303"/>
      <c r="CQ35" s="265">
        <f t="shared" si="22"/>
        <v>0</v>
      </c>
      <c r="CR35" s="290">
        <f t="shared" si="23"/>
        <v>0</v>
      </c>
      <c r="CS35" s="290"/>
      <c r="CT35" s="290">
        <f t="shared" si="37"/>
        <v>0</v>
      </c>
      <c r="CU35" s="303"/>
      <c r="CV35" s="303"/>
      <c r="CW35" s="265">
        <f t="shared" si="1"/>
        <v>0</v>
      </c>
      <c r="CX35" s="301">
        <f t="shared" si="2"/>
        <v>0</v>
      </c>
      <c r="CY35" s="303"/>
      <c r="CZ35" s="303"/>
      <c r="DA35" s="303"/>
      <c r="DB35" s="303"/>
      <c r="DC35" s="303"/>
      <c r="DD35" s="303"/>
      <c r="DE35" s="303"/>
      <c r="DF35" s="303"/>
      <c r="DG35" s="303"/>
      <c r="DH35" s="303"/>
      <c r="DI35" s="303"/>
      <c r="DJ35" s="303"/>
      <c r="DK35" s="303"/>
      <c r="DL35" s="303"/>
      <c r="DM35" s="303"/>
    </row>
    <row r="36" spans="2:117" s="275" customFormat="1" ht="199.5" hidden="1" customHeight="1">
      <c r="B36" s="273" t="s">
        <v>190</v>
      </c>
      <c r="C36" s="445" t="s">
        <v>607</v>
      </c>
      <c r="D36" s="316" t="s">
        <v>200</v>
      </c>
      <c r="E36" s="316" t="s">
        <v>325</v>
      </c>
      <c r="F36" s="316" t="s">
        <v>207</v>
      </c>
      <c r="G36" s="316" t="s">
        <v>223</v>
      </c>
      <c r="H36" s="287" t="s">
        <v>411</v>
      </c>
      <c r="I36" s="287" t="s">
        <v>412</v>
      </c>
      <c r="J36" s="281"/>
      <c r="K36" s="281"/>
      <c r="L36" s="279"/>
      <c r="M36" s="279"/>
      <c r="N36" s="279"/>
      <c r="O36" s="279"/>
      <c r="P36" s="279"/>
      <c r="Q36" s="279"/>
      <c r="R36" s="279"/>
      <c r="S36" s="279"/>
      <c r="T36" s="279"/>
      <c r="U36" s="279"/>
      <c r="V36" s="279"/>
      <c r="W36" s="279"/>
      <c r="X36" s="266" t="s">
        <v>413</v>
      </c>
      <c r="Y36" s="288" t="s">
        <v>415</v>
      </c>
      <c r="AB36" s="289">
        <v>1</v>
      </c>
      <c r="AC36" s="268">
        <f t="shared" si="3"/>
        <v>0</v>
      </c>
      <c r="AD36" s="290">
        <f t="shared" si="4"/>
        <v>0</v>
      </c>
      <c r="AE36" s="290"/>
      <c r="AF36" s="290">
        <f t="shared" si="24"/>
        <v>0</v>
      </c>
      <c r="AG36" s="291"/>
      <c r="AH36" s="291"/>
      <c r="AI36" s="268">
        <f t="shared" si="25"/>
        <v>0</v>
      </c>
      <c r="AJ36" s="290">
        <f t="shared" si="5"/>
        <v>0</v>
      </c>
      <c r="AK36" s="290"/>
      <c r="AL36" s="290">
        <f t="shared" si="26"/>
        <v>0</v>
      </c>
      <c r="AM36" s="297"/>
      <c r="AN36" s="291"/>
      <c r="AO36" s="268">
        <f t="shared" si="27"/>
        <v>0</v>
      </c>
      <c r="AP36" s="290">
        <f t="shared" si="6"/>
        <v>0</v>
      </c>
      <c r="AQ36" s="290"/>
      <c r="AR36" s="290">
        <f t="shared" si="28"/>
        <v>0</v>
      </c>
      <c r="AS36" s="303"/>
      <c r="AT36" s="303"/>
      <c r="AU36" s="268">
        <f t="shared" si="7"/>
        <v>0</v>
      </c>
      <c r="AV36" s="290">
        <f t="shared" si="8"/>
        <v>0</v>
      </c>
      <c r="AW36" s="290"/>
      <c r="AX36" s="290">
        <f t="shared" si="29"/>
        <v>0</v>
      </c>
      <c r="AY36" s="303"/>
      <c r="AZ36" s="303"/>
      <c r="BA36" s="291">
        <f t="shared" si="0"/>
        <v>0</v>
      </c>
      <c r="BB36" s="290">
        <f t="shared" si="9"/>
        <v>0</v>
      </c>
      <c r="BC36" s="290"/>
      <c r="BD36" s="290">
        <f t="shared" si="30"/>
        <v>0</v>
      </c>
      <c r="BE36" s="303"/>
      <c r="BF36" s="303"/>
      <c r="BG36" s="291">
        <f t="shared" si="10"/>
        <v>0</v>
      </c>
      <c r="BH36" s="290">
        <f t="shared" si="11"/>
        <v>0</v>
      </c>
      <c r="BI36" s="290"/>
      <c r="BJ36" s="290">
        <f t="shared" si="31"/>
        <v>0</v>
      </c>
      <c r="BK36" s="303"/>
      <c r="BL36" s="303"/>
      <c r="BM36" s="291">
        <f t="shared" si="12"/>
        <v>0</v>
      </c>
      <c r="BN36" s="290">
        <f t="shared" si="13"/>
        <v>0</v>
      </c>
      <c r="BO36" s="290"/>
      <c r="BP36" s="290">
        <f t="shared" si="32"/>
        <v>0</v>
      </c>
      <c r="BQ36" s="303"/>
      <c r="BR36" s="303"/>
      <c r="BS36" s="265">
        <f t="shared" si="14"/>
        <v>0</v>
      </c>
      <c r="BT36" s="290">
        <f t="shared" si="15"/>
        <v>0</v>
      </c>
      <c r="BU36" s="290"/>
      <c r="BV36" s="290">
        <f t="shared" si="33"/>
        <v>0</v>
      </c>
      <c r="BW36" s="303"/>
      <c r="BX36" s="303"/>
      <c r="BY36" s="265">
        <f t="shared" si="16"/>
        <v>0</v>
      </c>
      <c r="BZ36" s="290">
        <f t="shared" si="17"/>
        <v>0</v>
      </c>
      <c r="CA36" s="290"/>
      <c r="CB36" s="290">
        <f t="shared" si="34"/>
        <v>0</v>
      </c>
      <c r="CC36" s="303"/>
      <c r="CD36" s="303"/>
      <c r="CE36" s="265">
        <f t="shared" si="18"/>
        <v>0</v>
      </c>
      <c r="CF36" s="290">
        <f t="shared" si="19"/>
        <v>0</v>
      </c>
      <c r="CG36" s="290"/>
      <c r="CH36" s="290">
        <f t="shared" si="35"/>
        <v>0</v>
      </c>
      <c r="CI36" s="303"/>
      <c r="CJ36" s="303"/>
      <c r="CK36" s="265">
        <f t="shared" si="20"/>
        <v>0</v>
      </c>
      <c r="CL36" s="290">
        <f t="shared" si="21"/>
        <v>0</v>
      </c>
      <c r="CM36" s="290"/>
      <c r="CN36" s="290">
        <f t="shared" si="36"/>
        <v>0</v>
      </c>
      <c r="CO36" s="303"/>
      <c r="CP36" s="303"/>
      <c r="CQ36" s="265">
        <f t="shared" si="22"/>
        <v>0</v>
      </c>
      <c r="CR36" s="290">
        <f t="shared" si="23"/>
        <v>0</v>
      </c>
      <c r="CS36" s="290"/>
      <c r="CT36" s="290">
        <f t="shared" si="37"/>
        <v>0</v>
      </c>
      <c r="CU36" s="303"/>
      <c r="CV36" s="303"/>
      <c r="CW36" s="265">
        <f t="shared" si="1"/>
        <v>0</v>
      </c>
      <c r="CX36" s="301">
        <f t="shared" si="2"/>
        <v>0</v>
      </c>
      <c r="CY36" s="303"/>
      <c r="CZ36" s="303"/>
      <c r="DA36" s="303"/>
      <c r="DB36" s="303"/>
      <c r="DC36" s="303"/>
      <c r="DD36" s="303"/>
      <c r="DE36" s="303"/>
      <c r="DF36" s="303"/>
      <c r="DG36" s="303"/>
      <c r="DH36" s="303"/>
      <c r="DI36" s="303"/>
      <c r="DJ36" s="303"/>
      <c r="DK36" s="303"/>
      <c r="DL36" s="303"/>
      <c r="DM36" s="303"/>
    </row>
    <row r="37" spans="2:117" s="275" customFormat="1" ht="61.5" customHeight="1">
      <c r="B37" s="273" t="s">
        <v>190</v>
      </c>
      <c r="C37" s="445" t="s">
        <v>607</v>
      </c>
      <c r="D37" s="316" t="s">
        <v>200</v>
      </c>
      <c r="E37" s="316" t="s">
        <v>325</v>
      </c>
      <c r="F37" s="316" t="s">
        <v>207</v>
      </c>
      <c r="G37" s="316" t="s">
        <v>223</v>
      </c>
      <c r="H37" s="287" t="s">
        <v>411</v>
      </c>
      <c r="I37" s="287" t="s">
        <v>412</v>
      </c>
      <c r="J37" s="626" t="s">
        <v>392</v>
      </c>
      <c r="K37" s="626"/>
      <c r="L37" s="296"/>
      <c r="M37" s="296"/>
      <c r="N37" s="296">
        <v>1</v>
      </c>
      <c r="O37" s="296"/>
      <c r="P37" s="296"/>
      <c r="Q37" s="296"/>
      <c r="R37" s="296"/>
      <c r="S37" s="296"/>
      <c r="T37" s="296"/>
      <c r="U37" s="296"/>
      <c r="V37" s="296"/>
      <c r="W37" s="296"/>
      <c r="X37" s="266" t="s">
        <v>413</v>
      </c>
      <c r="Y37" s="288" t="s">
        <v>415</v>
      </c>
      <c r="Z37" s="268" t="s">
        <v>393</v>
      </c>
      <c r="AA37" s="268" t="s">
        <v>391</v>
      </c>
      <c r="AB37" s="289">
        <v>1</v>
      </c>
      <c r="AC37" s="268">
        <f t="shared" si="3"/>
        <v>0</v>
      </c>
      <c r="AD37" s="290">
        <f t="shared" si="4"/>
        <v>0</v>
      </c>
      <c r="AE37" s="290"/>
      <c r="AF37" s="290">
        <f t="shared" si="24"/>
        <v>0</v>
      </c>
      <c r="AG37" s="291"/>
      <c r="AH37" s="291"/>
      <c r="AI37" s="268">
        <f t="shared" si="25"/>
        <v>0</v>
      </c>
      <c r="AJ37" s="290">
        <f t="shared" si="5"/>
        <v>0</v>
      </c>
      <c r="AK37" s="290"/>
      <c r="AL37" s="290">
        <f t="shared" si="26"/>
        <v>0</v>
      </c>
      <c r="AM37" s="297"/>
      <c r="AN37" s="291"/>
      <c r="AO37" s="268">
        <f t="shared" si="27"/>
        <v>1</v>
      </c>
      <c r="AP37" s="290">
        <f t="shared" si="6"/>
        <v>100</v>
      </c>
      <c r="AQ37" s="290"/>
      <c r="AR37" s="290">
        <f t="shared" si="28"/>
        <v>0</v>
      </c>
      <c r="AS37" s="303"/>
      <c r="AT37" s="303"/>
      <c r="AU37" s="268">
        <f t="shared" si="7"/>
        <v>0</v>
      </c>
      <c r="AV37" s="290">
        <f t="shared" si="8"/>
        <v>0</v>
      </c>
      <c r="AW37" s="290"/>
      <c r="AX37" s="290">
        <f t="shared" si="29"/>
        <v>0</v>
      </c>
      <c r="AY37" s="303"/>
      <c r="AZ37" s="303"/>
      <c r="BA37" s="291">
        <f t="shared" si="0"/>
        <v>0</v>
      </c>
      <c r="BB37" s="290">
        <f t="shared" si="9"/>
        <v>0</v>
      </c>
      <c r="BC37" s="290"/>
      <c r="BD37" s="290">
        <f t="shared" si="30"/>
        <v>0</v>
      </c>
      <c r="BE37" s="303"/>
      <c r="BF37" s="303"/>
      <c r="BG37" s="291">
        <f t="shared" si="10"/>
        <v>0</v>
      </c>
      <c r="BH37" s="290">
        <f t="shared" si="11"/>
        <v>0</v>
      </c>
      <c r="BI37" s="290"/>
      <c r="BJ37" s="290">
        <f t="shared" si="31"/>
        <v>0</v>
      </c>
      <c r="BK37" s="303"/>
      <c r="BL37" s="303"/>
      <c r="BM37" s="291">
        <f t="shared" si="12"/>
        <v>0</v>
      </c>
      <c r="BN37" s="290">
        <f t="shared" si="13"/>
        <v>0</v>
      </c>
      <c r="BO37" s="290"/>
      <c r="BP37" s="290">
        <f t="shared" si="32"/>
        <v>0</v>
      </c>
      <c r="BQ37" s="303"/>
      <c r="BR37" s="303"/>
      <c r="BS37" s="265">
        <f t="shared" si="14"/>
        <v>0</v>
      </c>
      <c r="BT37" s="290">
        <f t="shared" si="15"/>
        <v>0</v>
      </c>
      <c r="BU37" s="290"/>
      <c r="BV37" s="290">
        <f t="shared" si="33"/>
        <v>0</v>
      </c>
      <c r="BW37" s="303"/>
      <c r="BX37" s="303"/>
      <c r="BY37" s="265">
        <f t="shared" si="16"/>
        <v>0</v>
      </c>
      <c r="BZ37" s="290">
        <f t="shared" si="17"/>
        <v>0</v>
      </c>
      <c r="CA37" s="290"/>
      <c r="CB37" s="290">
        <f t="shared" si="34"/>
        <v>0</v>
      </c>
      <c r="CC37" s="303"/>
      <c r="CD37" s="303"/>
      <c r="CE37" s="265">
        <f t="shared" si="18"/>
        <v>0</v>
      </c>
      <c r="CF37" s="290">
        <f t="shared" si="19"/>
        <v>0</v>
      </c>
      <c r="CG37" s="290"/>
      <c r="CH37" s="290">
        <f t="shared" si="35"/>
        <v>0</v>
      </c>
      <c r="CI37" s="303"/>
      <c r="CJ37" s="303"/>
      <c r="CK37" s="265">
        <f t="shared" si="20"/>
        <v>0</v>
      </c>
      <c r="CL37" s="290">
        <f t="shared" si="21"/>
        <v>0</v>
      </c>
      <c r="CM37" s="290"/>
      <c r="CN37" s="290">
        <f t="shared" si="36"/>
        <v>0</v>
      </c>
      <c r="CO37" s="303"/>
      <c r="CP37" s="303"/>
      <c r="CQ37" s="265">
        <f t="shared" si="22"/>
        <v>0</v>
      </c>
      <c r="CR37" s="290">
        <f t="shared" si="23"/>
        <v>0</v>
      </c>
      <c r="CS37" s="290"/>
      <c r="CT37" s="290">
        <f t="shared" si="37"/>
        <v>0</v>
      </c>
      <c r="CU37" s="303"/>
      <c r="CV37" s="303"/>
      <c r="CW37" s="265">
        <f t="shared" si="1"/>
        <v>0</v>
      </c>
      <c r="CX37" s="301">
        <f t="shared" si="2"/>
        <v>0</v>
      </c>
      <c r="CY37" s="303"/>
      <c r="CZ37" s="303"/>
      <c r="DA37" s="303"/>
      <c r="DB37" s="303"/>
      <c r="DC37" s="303"/>
      <c r="DD37" s="303"/>
      <c r="DE37" s="303"/>
      <c r="DF37" s="303"/>
      <c r="DG37" s="303"/>
      <c r="DH37" s="303"/>
      <c r="DI37" s="303"/>
      <c r="DJ37" s="303"/>
      <c r="DK37" s="303"/>
      <c r="DL37" s="303"/>
      <c r="DM37" s="303"/>
    </row>
    <row r="38" spans="2:117" s="275" customFormat="1" ht="60.75" customHeight="1">
      <c r="B38" s="273" t="s">
        <v>190</v>
      </c>
      <c r="C38" s="445" t="s">
        <v>607</v>
      </c>
      <c r="D38" s="316" t="s">
        <v>200</v>
      </c>
      <c r="E38" s="316" t="s">
        <v>325</v>
      </c>
      <c r="F38" s="316" t="s">
        <v>207</v>
      </c>
      <c r="G38" s="316" t="s">
        <v>223</v>
      </c>
      <c r="H38" s="287" t="s">
        <v>411</v>
      </c>
      <c r="I38" s="287" t="s">
        <v>412</v>
      </c>
      <c r="J38" s="626" t="s">
        <v>394</v>
      </c>
      <c r="K38" s="626"/>
      <c r="L38" s="296"/>
      <c r="M38" s="296"/>
      <c r="N38" s="296"/>
      <c r="O38" s="296"/>
      <c r="P38" s="296"/>
      <c r="Q38" s="296"/>
      <c r="R38" s="296"/>
      <c r="S38" s="296"/>
      <c r="T38" s="296"/>
      <c r="U38" s="296"/>
      <c r="V38" s="296"/>
      <c r="W38" s="296">
        <v>1</v>
      </c>
      <c r="X38" s="266" t="s">
        <v>413</v>
      </c>
      <c r="Y38" s="288" t="s">
        <v>415</v>
      </c>
      <c r="Z38" s="268" t="s">
        <v>396</v>
      </c>
      <c r="AA38" s="268" t="s">
        <v>395</v>
      </c>
      <c r="AB38" s="289">
        <v>1</v>
      </c>
      <c r="AC38" s="268">
        <f t="shared" si="3"/>
        <v>0</v>
      </c>
      <c r="AD38" s="290">
        <f t="shared" si="4"/>
        <v>0</v>
      </c>
      <c r="AE38" s="290"/>
      <c r="AF38" s="290">
        <f t="shared" si="24"/>
        <v>0</v>
      </c>
      <c r="AG38" s="291"/>
      <c r="AH38" s="291"/>
      <c r="AI38" s="268">
        <f t="shared" si="25"/>
        <v>0</v>
      </c>
      <c r="AJ38" s="290">
        <f t="shared" si="5"/>
        <v>0</v>
      </c>
      <c r="AK38" s="290"/>
      <c r="AL38" s="290">
        <f t="shared" si="26"/>
        <v>0</v>
      </c>
      <c r="AM38" s="297"/>
      <c r="AN38" s="291"/>
      <c r="AO38" s="268">
        <f t="shared" si="27"/>
        <v>0</v>
      </c>
      <c r="AP38" s="290">
        <f t="shared" si="6"/>
        <v>0</v>
      </c>
      <c r="AQ38" s="290"/>
      <c r="AR38" s="290">
        <f t="shared" si="28"/>
        <v>0</v>
      </c>
      <c r="AS38" s="303"/>
      <c r="AT38" s="303"/>
      <c r="AU38" s="268">
        <f t="shared" si="7"/>
        <v>0</v>
      </c>
      <c r="AV38" s="290">
        <f t="shared" si="8"/>
        <v>0</v>
      </c>
      <c r="AW38" s="290"/>
      <c r="AX38" s="290">
        <f t="shared" si="29"/>
        <v>0</v>
      </c>
      <c r="AY38" s="303"/>
      <c r="AZ38" s="303"/>
      <c r="BA38" s="291">
        <f t="shared" si="0"/>
        <v>0</v>
      </c>
      <c r="BB38" s="290">
        <f t="shared" si="9"/>
        <v>0</v>
      </c>
      <c r="BC38" s="290"/>
      <c r="BD38" s="290">
        <f t="shared" si="30"/>
        <v>0</v>
      </c>
      <c r="BE38" s="303"/>
      <c r="BF38" s="303"/>
      <c r="BG38" s="291">
        <f t="shared" si="10"/>
        <v>0</v>
      </c>
      <c r="BH38" s="290">
        <f t="shared" si="11"/>
        <v>0</v>
      </c>
      <c r="BI38" s="290"/>
      <c r="BJ38" s="290">
        <f t="shared" si="31"/>
        <v>0</v>
      </c>
      <c r="BK38" s="303"/>
      <c r="BL38" s="303"/>
      <c r="BM38" s="291">
        <f t="shared" si="12"/>
        <v>0</v>
      </c>
      <c r="BN38" s="290">
        <f t="shared" si="13"/>
        <v>0</v>
      </c>
      <c r="BO38" s="290"/>
      <c r="BP38" s="290">
        <f t="shared" si="32"/>
        <v>0</v>
      </c>
      <c r="BQ38" s="303"/>
      <c r="BR38" s="303"/>
      <c r="BS38" s="265">
        <f t="shared" si="14"/>
        <v>0</v>
      </c>
      <c r="BT38" s="290">
        <f t="shared" si="15"/>
        <v>0</v>
      </c>
      <c r="BU38" s="290"/>
      <c r="BV38" s="290">
        <f t="shared" si="33"/>
        <v>0</v>
      </c>
      <c r="BW38" s="303"/>
      <c r="BX38" s="303"/>
      <c r="BY38" s="265">
        <f t="shared" si="16"/>
        <v>0</v>
      </c>
      <c r="BZ38" s="290">
        <f t="shared" si="17"/>
        <v>0</v>
      </c>
      <c r="CA38" s="290"/>
      <c r="CB38" s="290">
        <f t="shared" si="34"/>
        <v>0</v>
      </c>
      <c r="CC38" s="303"/>
      <c r="CD38" s="303"/>
      <c r="CE38" s="265">
        <f t="shared" si="18"/>
        <v>0</v>
      </c>
      <c r="CF38" s="290">
        <f t="shared" si="19"/>
        <v>0</v>
      </c>
      <c r="CG38" s="290"/>
      <c r="CH38" s="290">
        <f t="shared" si="35"/>
        <v>0</v>
      </c>
      <c r="CI38" s="303"/>
      <c r="CJ38" s="303"/>
      <c r="CK38" s="265">
        <f t="shared" si="20"/>
        <v>0</v>
      </c>
      <c r="CL38" s="290">
        <f t="shared" si="21"/>
        <v>0</v>
      </c>
      <c r="CM38" s="290"/>
      <c r="CN38" s="290">
        <f t="shared" si="36"/>
        <v>0</v>
      </c>
      <c r="CO38" s="303"/>
      <c r="CP38" s="303"/>
      <c r="CQ38" s="265">
        <f t="shared" si="22"/>
        <v>1</v>
      </c>
      <c r="CR38" s="290">
        <f t="shared" si="23"/>
        <v>100</v>
      </c>
      <c r="CS38" s="290"/>
      <c r="CT38" s="290">
        <f t="shared" si="37"/>
        <v>0</v>
      </c>
      <c r="CU38" s="303"/>
      <c r="CV38" s="303"/>
      <c r="CW38" s="265">
        <f t="shared" si="1"/>
        <v>0</v>
      </c>
      <c r="CX38" s="301">
        <f t="shared" si="2"/>
        <v>0</v>
      </c>
      <c r="CY38" s="303"/>
      <c r="CZ38" s="303"/>
      <c r="DA38" s="303"/>
      <c r="DB38" s="303"/>
      <c r="DC38" s="303"/>
      <c r="DD38" s="303"/>
      <c r="DE38" s="303"/>
      <c r="DF38" s="303"/>
      <c r="DG38" s="303"/>
      <c r="DH38" s="303"/>
      <c r="DI38" s="303"/>
      <c r="DJ38" s="303"/>
      <c r="DK38" s="303"/>
      <c r="DL38" s="303"/>
      <c r="DM38" s="303"/>
    </row>
    <row r="39" spans="2:117" s="275" customFormat="1" ht="73.5" customHeight="1">
      <c r="B39" s="273" t="s">
        <v>190</v>
      </c>
      <c r="C39" s="445" t="s">
        <v>607</v>
      </c>
      <c r="D39" s="316" t="s">
        <v>200</v>
      </c>
      <c r="E39" s="316" t="s">
        <v>325</v>
      </c>
      <c r="F39" s="316" t="s">
        <v>207</v>
      </c>
      <c r="G39" s="316" t="s">
        <v>223</v>
      </c>
      <c r="H39" s="287" t="s">
        <v>411</v>
      </c>
      <c r="I39" s="287" t="s">
        <v>412</v>
      </c>
      <c r="J39" s="631" t="s">
        <v>397</v>
      </c>
      <c r="K39" s="631"/>
      <c r="L39" s="296">
        <v>1</v>
      </c>
      <c r="M39" s="296"/>
      <c r="N39" s="296"/>
      <c r="O39" s="296"/>
      <c r="P39" s="296"/>
      <c r="Q39" s="296"/>
      <c r="R39" s="296"/>
      <c r="S39" s="296"/>
      <c r="T39" s="296"/>
      <c r="U39" s="296"/>
      <c r="V39" s="296"/>
      <c r="W39" s="296"/>
      <c r="X39" s="266" t="s">
        <v>413</v>
      </c>
      <c r="Y39" s="288" t="s">
        <v>415</v>
      </c>
      <c r="Z39" s="268" t="s">
        <v>399</v>
      </c>
      <c r="AA39" s="268" t="s">
        <v>401</v>
      </c>
      <c r="AB39" s="289">
        <v>1</v>
      </c>
      <c r="AC39" s="268">
        <f t="shared" si="3"/>
        <v>1</v>
      </c>
      <c r="AD39" s="290">
        <f t="shared" si="4"/>
        <v>100</v>
      </c>
      <c r="AE39" s="290"/>
      <c r="AF39" s="290">
        <f t="shared" si="24"/>
        <v>0</v>
      </c>
      <c r="AG39" s="291"/>
      <c r="AH39" s="291"/>
      <c r="AI39" s="268">
        <f t="shared" si="25"/>
        <v>0</v>
      </c>
      <c r="AJ39" s="290">
        <f t="shared" si="5"/>
        <v>0</v>
      </c>
      <c r="AK39" s="290"/>
      <c r="AL39" s="290">
        <f t="shared" si="26"/>
        <v>0</v>
      </c>
      <c r="AM39" s="297"/>
      <c r="AN39" s="291"/>
      <c r="AO39" s="268">
        <f t="shared" si="27"/>
        <v>0</v>
      </c>
      <c r="AP39" s="290">
        <f t="shared" si="6"/>
        <v>0</v>
      </c>
      <c r="AQ39" s="290"/>
      <c r="AR39" s="290">
        <f t="shared" si="28"/>
        <v>0</v>
      </c>
      <c r="AS39" s="303"/>
      <c r="AT39" s="303"/>
      <c r="AU39" s="268">
        <f t="shared" si="7"/>
        <v>0</v>
      </c>
      <c r="AV39" s="290">
        <f t="shared" si="8"/>
        <v>0</v>
      </c>
      <c r="AW39" s="290"/>
      <c r="AX39" s="290">
        <f t="shared" si="29"/>
        <v>0</v>
      </c>
      <c r="AY39" s="303"/>
      <c r="AZ39" s="303"/>
      <c r="BA39" s="291">
        <f t="shared" si="0"/>
        <v>0</v>
      </c>
      <c r="BB39" s="290">
        <f t="shared" si="9"/>
        <v>0</v>
      </c>
      <c r="BC39" s="290"/>
      <c r="BD39" s="290">
        <f t="shared" si="30"/>
        <v>0</v>
      </c>
      <c r="BE39" s="303"/>
      <c r="BF39" s="303"/>
      <c r="BG39" s="291">
        <f t="shared" si="10"/>
        <v>0</v>
      </c>
      <c r="BH39" s="290">
        <f t="shared" si="11"/>
        <v>0</v>
      </c>
      <c r="BI39" s="290"/>
      <c r="BJ39" s="290">
        <f t="shared" si="31"/>
        <v>0</v>
      </c>
      <c r="BK39" s="303"/>
      <c r="BL39" s="303"/>
      <c r="BM39" s="291">
        <f t="shared" si="12"/>
        <v>0</v>
      </c>
      <c r="BN39" s="290">
        <f t="shared" si="13"/>
        <v>0</v>
      </c>
      <c r="BO39" s="290"/>
      <c r="BP39" s="290">
        <f t="shared" si="32"/>
        <v>0</v>
      </c>
      <c r="BQ39" s="303"/>
      <c r="BR39" s="303"/>
      <c r="BS39" s="265">
        <f t="shared" si="14"/>
        <v>0</v>
      </c>
      <c r="BT39" s="290">
        <f t="shared" si="15"/>
        <v>0</v>
      </c>
      <c r="BU39" s="290"/>
      <c r="BV39" s="290">
        <f t="shared" si="33"/>
        <v>0</v>
      </c>
      <c r="BW39" s="303"/>
      <c r="BX39" s="303"/>
      <c r="BY39" s="265">
        <f t="shared" si="16"/>
        <v>0</v>
      </c>
      <c r="BZ39" s="290">
        <f t="shared" si="17"/>
        <v>0</v>
      </c>
      <c r="CA39" s="290"/>
      <c r="CB39" s="290">
        <f t="shared" si="34"/>
        <v>0</v>
      </c>
      <c r="CC39" s="303"/>
      <c r="CD39" s="303"/>
      <c r="CE39" s="265">
        <f t="shared" si="18"/>
        <v>0</v>
      </c>
      <c r="CF39" s="290">
        <f t="shared" si="19"/>
        <v>0</v>
      </c>
      <c r="CG39" s="290"/>
      <c r="CH39" s="290">
        <f t="shared" si="35"/>
        <v>0</v>
      </c>
      <c r="CI39" s="303"/>
      <c r="CJ39" s="303"/>
      <c r="CK39" s="265">
        <f t="shared" si="20"/>
        <v>0</v>
      </c>
      <c r="CL39" s="290">
        <f t="shared" si="21"/>
        <v>0</v>
      </c>
      <c r="CM39" s="290"/>
      <c r="CN39" s="290">
        <f t="shared" si="36"/>
        <v>0</v>
      </c>
      <c r="CO39" s="303"/>
      <c r="CP39" s="303"/>
      <c r="CQ39" s="265">
        <f t="shared" si="22"/>
        <v>0</v>
      </c>
      <c r="CR39" s="290">
        <f t="shared" si="23"/>
        <v>0</v>
      </c>
      <c r="CS39" s="290"/>
      <c r="CT39" s="290">
        <f t="shared" si="37"/>
        <v>0</v>
      </c>
      <c r="CU39" s="303"/>
      <c r="CV39" s="303"/>
      <c r="CW39" s="265">
        <f t="shared" si="1"/>
        <v>0</v>
      </c>
      <c r="CX39" s="301">
        <f t="shared" si="2"/>
        <v>0</v>
      </c>
      <c r="CY39" s="303"/>
      <c r="CZ39" s="303"/>
      <c r="DA39" s="303"/>
      <c r="DB39" s="303"/>
      <c r="DC39" s="303"/>
      <c r="DD39" s="303"/>
      <c r="DE39" s="303"/>
      <c r="DF39" s="303"/>
      <c r="DG39" s="303"/>
      <c r="DH39" s="303"/>
      <c r="DI39" s="303"/>
      <c r="DJ39" s="303"/>
      <c r="DK39" s="303"/>
      <c r="DL39" s="303"/>
      <c r="DM39" s="303"/>
    </row>
    <row r="40" spans="2:117" s="275" customFormat="1" ht="110.25" customHeight="1">
      <c r="B40" s="273" t="s">
        <v>190</v>
      </c>
      <c r="C40" s="445" t="s">
        <v>607</v>
      </c>
      <c r="D40" s="316" t="s">
        <v>200</v>
      </c>
      <c r="E40" s="316" t="s">
        <v>325</v>
      </c>
      <c r="F40" s="316" t="s">
        <v>207</v>
      </c>
      <c r="G40" s="316" t="s">
        <v>223</v>
      </c>
      <c r="H40" s="287" t="s">
        <v>411</v>
      </c>
      <c r="I40" s="287" t="s">
        <v>412</v>
      </c>
      <c r="J40" s="631" t="s">
        <v>398</v>
      </c>
      <c r="K40" s="631"/>
      <c r="L40" s="296">
        <v>1</v>
      </c>
      <c r="M40" s="296"/>
      <c r="N40" s="296"/>
      <c r="O40" s="296"/>
      <c r="P40" s="296"/>
      <c r="Q40" s="296"/>
      <c r="R40" s="296">
        <v>1</v>
      </c>
      <c r="S40" s="296"/>
      <c r="T40" s="296"/>
      <c r="U40" s="296"/>
      <c r="V40" s="296"/>
      <c r="W40" s="296"/>
      <c r="X40" s="266" t="s">
        <v>413</v>
      </c>
      <c r="Y40" s="288" t="s">
        <v>415</v>
      </c>
      <c r="Z40" s="268" t="s">
        <v>400</v>
      </c>
      <c r="AA40" s="268" t="s">
        <v>401</v>
      </c>
      <c r="AB40" s="289">
        <v>1</v>
      </c>
      <c r="AC40" s="268">
        <f t="shared" si="3"/>
        <v>1</v>
      </c>
      <c r="AD40" s="290">
        <f t="shared" si="4"/>
        <v>50</v>
      </c>
      <c r="AE40" s="290"/>
      <c r="AF40" s="290">
        <f t="shared" si="24"/>
        <v>0</v>
      </c>
      <c r="AG40" s="291"/>
      <c r="AH40" s="291"/>
      <c r="AI40" s="268">
        <f t="shared" si="25"/>
        <v>0</v>
      </c>
      <c r="AJ40" s="290">
        <f t="shared" si="5"/>
        <v>0</v>
      </c>
      <c r="AK40" s="290"/>
      <c r="AL40" s="290">
        <f t="shared" si="26"/>
        <v>0</v>
      </c>
      <c r="AM40" s="297"/>
      <c r="AN40" s="291"/>
      <c r="AO40" s="268">
        <f t="shared" si="27"/>
        <v>0</v>
      </c>
      <c r="AP40" s="290">
        <f t="shared" si="6"/>
        <v>0</v>
      </c>
      <c r="AQ40" s="290"/>
      <c r="AR40" s="290">
        <f t="shared" si="28"/>
        <v>0</v>
      </c>
      <c r="AS40" s="303"/>
      <c r="AT40" s="303"/>
      <c r="AU40" s="268">
        <f t="shared" si="7"/>
        <v>0</v>
      </c>
      <c r="AV40" s="290">
        <f t="shared" si="8"/>
        <v>0</v>
      </c>
      <c r="AW40" s="290"/>
      <c r="AX40" s="290">
        <f t="shared" si="29"/>
        <v>0</v>
      </c>
      <c r="AY40" s="303"/>
      <c r="AZ40" s="303"/>
      <c r="BA40" s="291">
        <f t="shared" si="0"/>
        <v>0</v>
      </c>
      <c r="BB40" s="290">
        <f t="shared" si="9"/>
        <v>0</v>
      </c>
      <c r="BC40" s="290"/>
      <c r="BD40" s="290">
        <f t="shared" si="30"/>
        <v>0</v>
      </c>
      <c r="BE40" s="303"/>
      <c r="BF40" s="303"/>
      <c r="BG40" s="291">
        <f t="shared" si="10"/>
        <v>0</v>
      </c>
      <c r="BH40" s="290">
        <f t="shared" si="11"/>
        <v>0</v>
      </c>
      <c r="BI40" s="290"/>
      <c r="BJ40" s="290">
        <f t="shared" si="31"/>
        <v>0</v>
      </c>
      <c r="BK40" s="303"/>
      <c r="BL40" s="303"/>
      <c r="BM40" s="291">
        <f t="shared" si="12"/>
        <v>1</v>
      </c>
      <c r="BN40" s="290">
        <f t="shared" si="13"/>
        <v>50</v>
      </c>
      <c r="BO40" s="290"/>
      <c r="BP40" s="290">
        <f t="shared" si="32"/>
        <v>0</v>
      </c>
      <c r="BQ40" s="303"/>
      <c r="BR40" s="303"/>
      <c r="BS40" s="265">
        <f t="shared" si="14"/>
        <v>0</v>
      </c>
      <c r="BT40" s="290">
        <f t="shared" si="15"/>
        <v>0</v>
      </c>
      <c r="BU40" s="290"/>
      <c r="BV40" s="290">
        <f t="shared" si="33"/>
        <v>0</v>
      </c>
      <c r="BW40" s="303"/>
      <c r="BX40" s="303"/>
      <c r="BY40" s="265">
        <f t="shared" si="16"/>
        <v>0</v>
      </c>
      <c r="BZ40" s="290">
        <f t="shared" si="17"/>
        <v>0</v>
      </c>
      <c r="CA40" s="290"/>
      <c r="CB40" s="290">
        <f t="shared" si="34"/>
        <v>0</v>
      </c>
      <c r="CC40" s="303"/>
      <c r="CD40" s="303"/>
      <c r="CE40" s="265">
        <f t="shared" si="18"/>
        <v>0</v>
      </c>
      <c r="CF40" s="290">
        <f t="shared" si="19"/>
        <v>0</v>
      </c>
      <c r="CG40" s="290"/>
      <c r="CH40" s="290">
        <f t="shared" si="35"/>
        <v>0</v>
      </c>
      <c r="CI40" s="303"/>
      <c r="CJ40" s="303"/>
      <c r="CK40" s="265">
        <f t="shared" si="20"/>
        <v>0</v>
      </c>
      <c r="CL40" s="290">
        <f t="shared" si="21"/>
        <v>0</v>
      </c>
      <c r="CM40" s="290"/>
      <c r="CN40" s="290">
        <f t="shared" si="36"/>
        <v>0</v>
      </c>
      <c r="CO40" s="303"/>
      <c r="CP40" s="303"/>
      <c r="CQ40" s="265">
        <f t="shared" si="22"/>
        <v>0</v>
      </c>
      <c r="CR40" s="290">
        <f t="shared" si="23"/>
        <v>0</v>
      </c>
      <c r="CS40" s="290"/>
      <c r="CT40" s="290">
        <f t="shared" si="37"/>
        <v>0</v>
      </c>
      <c r="CU40" s="303"/>
      <c r="CV40" s="303"/>
      <c r="CW40" s="265">
        <f t="shared" si="1"/>
        <v>0</v>
      </c>
      <c r="CX40" s="301">
        <f t="shared" si="2"/>
        <v>0</v>
      </c>
      <c r="CY40" s="303"/>
      <c r="CZ40" s="303"/>
      <c r="DA40" s="303"/>
      <c r="DB40" s="303"/>
      <c r="DC40" s="303"/>
      <c r="DD40" s="303"/>
      <c r="DE40" s="303"/>
      <c r="DF40" s="303"/>
      <c r="DG40" s="303"/>
      <c r="DH40" s="303"/>
      <c r="DI40" s="303"/>
      <c r="DJ40" s="303"/>
      <c r="DK40" s="303"/>
      <c r="DL40" s="303"/>
      <c r="DM40" s="303"/>
    </row>
    <row r="41" spans="2:117" s="275" customFormat="1" ht="64.5" customHeight="1">
      <c r="B41" s="273" t="s">
        <v>190</v>
      </c>
      <c r="C41" s="445" t="s">
        <v>607</v>
      </c>
      <c r="D41" s="316" t="s">
        <v>200</v>
      </c>
      <c r="E41" s="316" t="s">
        <v>325</v>
      </c>
      <c r="F41" s="316" t="s">
        <v>207</v>
      </c>
      <c r="G41" s="316" t="s">
        <v>223</v>
      </c>
      <c r="H41" s="287" t="s">
        <v>411</v>
      </c>
      <c r="I41" s="287" t="s">
        <v>412</v>
      </c>
      <c r="J41" s="631" t="s">
        <v>405</v>
      </c>
      <c r="K41" s="631"/>
      <c r="L41" s="296"/>
      <c r="M41" s="296">
        <v>1</v>
      </c>
      <c r="N41" s="296"/>
      <c r="O41" s="296"/>
      <c r="P41" s="296"/>
      <c r="Q41" s="296"/>
      <c r="R41" s="296"/>
      <c r="S41" s="296">
        <v>1</v>
      </c>
      <c r="T41" s="296"/>
      <c r="U41" s="296"/>
      <c r="V41" s="296"/>
      <c r="W41" s="296"/>
      <c r="X41" s="266" t="s">
        <v>413</v>
      </c>
      <c r="Y41" s="310" t="s">
        <v>415</v>
      </c>
      <c r="Z41" s="303" t="s">
        <v>403</v>
      </c>
      <c r="AA41" s="311" t="s">
        <v>404</v>
      </c>
      <c r="AB41" s="312">
        <v>1</v>
      </c>
      <c r="AC41" s="268">
        <f t="shared" si="3"/>
        <v>0</v>
      </c>
      <c r="AD41" s="290">
        <f t="shared" si="4"/>
        <v>0</v>
      </c>
      <c r="AE41" s="290"/>
      <c r="AF41" s="290">
        <f t="shared" si="24"/>
        <v>0</v>
      </c>
      <c r="AG41" s="291"/>
      <c r="AH41" s="291"/>
      <c r="AI41" s="268">
        <f t="shared" si="25"/>
        <v>1</v>
      </c>
      <c r="AJ41" s="290">
        <f t="shared" si="5"/>
        <v>50</v>
      </c>
      <c r="AK41" s="290"/>
      <c r="AL41" s="290">
        <f t="shared" si="26"/>
        <v>0</v>
      </c>
      <c r="AM41" s="297"/>
      <c r="AN41" s="291"/>
      <c r="AO41" s="268">
        <f t="shared" si="27"/>
        <v>0</v>
      </c>
      <c r="AP41" s="290">
        <f t="shared" si="6"/>
        <v>0</v>
      </c>
      <c r="AQ41" s="290"/>
      <c r="AR41" s="290">
        <f t="shared" si="28"/>
        <v>0</v>
      </c>
      <c r="AS41" s="303"/>
      <c r="AT41" s="303"/>
      <c r="AU41" s="268">
        <f t="shared" si="7"/>
        <v>0</v>
      </c>
      <c r="AV41" s="290">
        <f t="shared" si="8"/>
        <v>0</v>
      </c>
      <c r="AW41" s="290"/>
      <c r="AX41" s="290">
        <f t="shared" si="29"/>
        <v>0</v>
      </c>
      <c r="AY41" s="303"/>
      <c r="AZ41" s="303"/>
      <c r="BA41" s="291">
        <f t="shared" si="0"/>
        <v>0</v>
      </c>
      <c r="BB41" s="290">
        <f t="shared" si="9"/>
        <v>0</v>
      </c>
      <c r="BC41" s="290"/>
      <c r="BD41" s="290">
        <f t="shared" si="30"/>
        <v>0</v>
      </c>
      <c r="BE41" s="303"/>
      <c r="BF41" s="303"/>
      <c r="BG41" s="291">
        <f t="shared" si="10"/>
        <v>0</v>
      </c>
      <c r="BH41" s="290">
        <f t="shared" si="11"/>
        <v>0</v>
      </c>
      <c r="BI41" s="290"/>
      <c r="BJ41" s="290">
        <f t="shared" si="31"/>
        <v>0</v>
      </c>
      <c r="BK41" s="303"/>
      <c r="BL41" s="303"/>
      <c r="BM41" s="291">
        <f t="shared" si="12"/>
        <v>0</v>
      </c>
      <c r="BN41" s="290">
        <f t="shared" si="13"/>
        <v>0</v>
      </c>
      <c r="BO41" s="290"/>
      <c r="BP41" s="290">
        <f t="shared" si="32"/>
        <v>0</v>
      </c>
      <c r="BQ41" s="303"/>
      <c r="BR41" s="303"/>
      <c r="BS41" s="265">
        <f t="shared" si="14"/>
        <v>1</v>
      </c>
      <c r="BT41" s="290">
        <f t="shared" si="15"/>
        <v>50</v>
      </c>
      <c r="BU41" s="290"/>
      <c r="BV41" s="290">
        <f t="shared" si="33"/>
        <v>0</v>
      </c>
      <c r="BW41" s="303"/>
      <c r="BX41" s="303"/>
      <c r="BY41" s="265">
        <f t="shared" si="16"/>
        <v>0</v>
      </c>
      <c r="BZ41" s="290">
        <f t="shared" si="17"/>
        <v>0</v>
      </c>
      <c r="CA41" s="290"/>
      <c r="CB41" s="290">
        <f t="shared" si="34"/>
        <v>0</v>
      </c>
      <c r="CC41" s="303"/>
      <c r="CD41" s="303"/>
      <c r="CE41" s="265">
        <f t="shared" si="18"/>
        <v>0</v>
      </c>
      <c r="CF41" s="290">
        <f t="shared" si="19"/>
        <v>0</v>
      </c>
      <c r="CG41" s="290"/>
      <c r="CH41" s="290">
        <f t="shared" si="35"/>
        <v>0</v>
      </c>
      <c r="CI41" s="303"/>
      <c r="CJ41" s="303"/>
      <c r="CK41" s="265">
        <f t="shared" si="20"/>
        <v>0</v>
      </c>
      <c r="CL41" s="290">
        <f t="shared" si="21"/>
        <v>0</v>
      </c>
      <c r="CM41" s="290"/>
      <c r="CN41" s="290">
        <f t="shared" si="36"/>
        <v>0</v>
      </c>
      <c r="CO41" s="303"/>
      <c r="CP41" s="303"/>
      <c r="CQ41" s="265">
        <f t="shared" si="22"/>
        <v>0</v>
      </c>
      <c r="CR41" s="290">
        <f t="shared" si="23"/>
        <v>0</v>
      </c>
      <c r="CS41" s="290"/>
      <c r="CT41" s="290">
        <f t="shared" si="37"/>
        <v>0</v>
      </c>
      <c r="CU41" s="303"/>
      <c r="CV41" s="303"/>
      <c r="CW41" s="265">
        <f t="shared" si="1"/>
        <v>0</v>
      </c>
      <c r="CX41" s="293">
        <f t="shared" si="2"/>
        <v>0</v>
      </c>
      <c r="CY41" s="303"/>
      <c r="CZ41" s="303"/>
      <c r="DA41" s="303"/>
      <c r="DB41" s="303"/>
      <c r="DC41" s="303"/>
      <c r="DD41" s="303"/>
      <c r="DE41" s="303"/>
      <c r="DF41" s="303"/>
      <c r="DG41" s="303"/>
      <c r="DH41" s="303"/>
      <c r="DI41" s="303"/>
      <c r="DJ41" s="303"/>
      <c r="DK41" s="303"/>
      <c r="DL41" s="303"/>
      <c r="DM41" s="303"/>
    </row>
    <row r="42" spans="2:117" s="275" customFormat="1">
      <c r="C42" s="79"/>
      <c r="J42" s="599" t="s">
        <v>444</v>
      </c>
      <c r="K42" s="599"/>
      <c r="L42" s="296">
        <f>SUM(L9:L41)</f>
        <v>3</v>
      </c>
      <c r="M42" s="296">
        <f t="shared" ref="M42:W42" si="38">SUM(M9:M41)</f>
        <v>4</v>
      </c>
      <c r="N42" s="296">
        <f t="shared" si="38"/>
        <v>2</v>
      </c>
      <c r="O42" s="296">
        <f t="shared" si="38"/>
        <v>0</v>
      </c>
      <c r="P42" s="296">
        <f t="shared" si="38"/>
        <v>0</v>
      </c>
      <c r="Q42" s="296">
        <f t="shared" si="38"/>
        <v>1</v>
      </c>
      <c r="R42" s="296">
        <f t="shared" si="38"/>
        <v>2</v>
      </c>
      <c r="S42" s="296">
        <f t="shared" si="38"/>
        <v>1</v>
      </c>
      <c r="T42" s="296">
        <f t="shared" si="38"/>
        <v>1</v>
      </c>
      <c r="U42" s="296">
        <f t="shared" si="38"/>
        <v>0</v>
      </c>
      <c r="V42" s="296">
        <f t="shared" si="38"/>
        <v>0</v>
      </c>
      <c r="W42" s="296">
        <f t="shared" si="38"/>
        <v>3</v>
      </c>
      <c r="AB42" s="296" t="s">
        <v>445</v>
      </c>
      <c r="AC42" s="296">
        <f>SUM(AC9:AC41)</f>
        <v>3</v>
      </c>
      <c r="AD42" s="313">
        <f>IFERROR(AC42/SUM($L42:$W42),0)</f>
        <v>0.17647058823529413</v>
      </c>
      <c r="AE42" s="296">
        <f>SUM(AE9:AE41)</f>
        <v>0</v>
      </c>
      <c r="AF42" s="314">
        <f>IFERROR(AE42/SUM($L42:$W42),0)</f>
        <v>0</v>
      </c>
      <c r="AI42" s="296">
        <f>SUM(AI9:AI41)</f>
        <v>4</v>
      </c>
      <c r="AJ42" s="313">
        <f>IFERROR(AI42/SUM($L42:$W42),0)</f>
        <v>0.23529411764705882</v>
      </c>
      <c r="AK42" s="296">
        <f>SUM(AK9:AK41)</f>
        <v>0</v>
      </c>
      <c r="AL42" s="314">
        <f>IFERROR(AK42/SUM($L42:$W42),0)</f>
        <v>0</v>
      </c>
      <c r="AO42" s="296">
        <f>SUM(AO9:AO41)</f>
        <v>2</v>
      </c>
      <c r="AP42" s="313">
        <f>IFERROR(AO42/SUM($L42:$W42),0)</f>
        <v>0.11764705882352941</v>
      </c>
      <c r="AQ42" s="296">
        <f>SUM(AQ9:AQ41)</f>
        <v>0</v>
      </c>
      <c r="AR42" s="314">
        <f>IFERROR(AQ42/SUM($L42:$W42),0)</f>
        <v>0</v>
      </c>
      <c r="AU42" s="296">
        <f>SUM(AU9:AU41)</f>
        <v>0</v>
      </c>
      <c r="AV42" s="313">
        <f>IFERROR(AU42/SUM($L42:$W42),0)</f>
        <v>0</v>
      </c>
      <c r="AW42" s="296">
        <f>SUM(AW9:AW41)</f>
        <v>0</v>
      </c>
      <c r="AX42" s="314">
        <f>IFERROR(AW42/SUM($L42:$W42),0)</f>
        <v>0</v>
      </c>
      <c r="BA42" s="296">
        <f>SUM(BA9:BA41)</f>
        <v>0</v>
      </c>
      <c r="BB42" s="313">
        <f>IFERROR(BA42/SUM($L42:$W42),0)</f>
        <v>0</v>
      </c>
      <c r="BC42" s="296">
        <f>SUM(BC9:BC41)</f>
        <v>0</v>
      </c>
      <c r="BD42" s="314">
        <f>IFERROR(BC42/SUM($L42:$W42),0)</f>
        <v>0</v>
      </c>
      <c r="BG42" s="296">
        <f>SUM(BG9:BG41)</f>
        <v>1</v>
      </c>
      <c r="BH42" s="313">
        <f>IFERROR(BG42/SUM($L42:$W42),0)</f>
        <v>5.8823529411764705E-2</v>
      </c>
      <c r="BI42" s="296">
        <f>SUM(BI9:BI41)</f>
        <v>0</v>
      </c>
      <c r="BJ42" s="314">
        <f>IFERROR(BI42/SUM($L42:$W42),0)</f>
        <v>0</v>
      </c>
      <c r="BM42" s="296">
        <f>SUM(BM9:BM41)</f>
        <v>2</v>
      </c>
      <c r="BN42" s="313">
        <f>IFERROR(BM42/SUM($L42:$W42),0)</f>
        <v>0.11764705882352941</v>
      </c>
      <c r="BO42" s="296">
        <f>SUM(BO9:BO41)</f>
        <v>0</v>
      </c>
      <c r="BP42" s="314">
        <f>IFERROR(BO42/SUM($L42:$W42),0)</f>
        <v>0</v>
      </c>
      <c r="BS42" s="296">
        <f>SUM(BS9:BS41)</f>
        <v>1</v>
      </c>
      <c r="BT42" s="313">
        <f>IFERROR(BS42/SUM($L42:$W42),0)</f>
        <v>5.8823529411764705E-2</v>
      </c>
      <c r="BU42" s="296">
        <f>SUM(BU9:BU41)</f>
        <v>0</v>
      </c>
      <c r="BV42" s="314">
        <f>IFERROR(BU42/SUM($L42:$W42),0)</f>
        <v>0</v>
      </c>
      <c r="BY42" s="296">
        <f>SUM(BY9:BY41)</f>
        <v>1</v>
      </c>
      <c r="BZ42" s="313">
        <f>IFERROR(BY42/SUM($L42:$W42),0)</f>
        <v>5.8823529411764705E-2</v>
      </c>
      <c r="CA42" s="296">
        <f>SUM(CA9:CA41)</f>
        <v>0</v>
      </c>
      <c r="CB42" s="314">
        <f>IFERROR(CA42/SUM($L42:$W42),0)</f>
        <v>0</v>
      </c>
      <c r="CE42" s="296">
        <f>SUM(CE9:CE41)</f>
        <v>0</v>
      </c>
      <c r="CF42" s="313">
        <f>IFERROR(CE42/SUM($L42:$W42),0)</f>
        <v>0</v>
      </c>
      <c r="CG42" s="296">
        <f>SUM(CG9:CG41)</f>
        <v>0</v>
      </c>
      <c r="CH42" s="314">
        <f>IFERROR(CG42/SUM($L42:$W42),0)</f>
        <v>0</v>
      </c>
      <c r="CK42" s="296">
        <f>SUM(CK9:CK41)</f>
        <v>0</v>
      </c>
      <c r="CL42" s="313">
        <f>IFERROR(CK42/SUM($L42:$W42),0)</f>
        <v>0</v>
      </c>
      <c r="CM42" s="296">
        <f>SUM(CM9:CM41)</f>
        <v>0</v>
      </c>
      <c r="CN42" s="314">
        <f>IFERROR(CM42/SUM($L42:$W42),0)</f>
        <v>0</v>
      </c>
      <c r="CQ42" s="296">
        <f>SUM(CQ9:CQ41)</f>
        <v>3</v>
      </c>
      <c r="CR42" s="313">
        <f>IFERROR(CQ42/SUM($L42:$W42),0)</f>
        <v>0.17647058823529413</v>
      </c>
      <c r="CS42" s="296">
        <f>SUM(CS9:CS41)</f>
        <v>0</v>
      </c>
      <c r="CT42" s="314">
        <f>IFERROR(CS42/SUM($L42:$W42),0)</f>
        <v>0</v>
      </c>
      <c r="CX42" s="315">
        <f>SUM(CT42,CN42,CH42,CB42,BV42,BP42,BJ42:BJ42,BD42,AX42,AR42,AL42,AF42)</f>
        <v>0</v>
      </c>
    </row>
    <row r="43" spans="2:117" s="275" customFormat="1">
      <c r="C43" s="79"/>
    </row>
    <row r="44" spans="2:117" s="275" customFormat="1">
      <c r="C44" s="79"/>
    </row>
    <row r="45" spans="2:117" s="275" customFormat="1">
      <c r="C45" s="79"/>
    </row>
    <row r="46" spans="2:117" s="275" customFormat="1">
      <c r="C46" s="79"/>
    </row>
    <row r="47" spans="2:117" s="275" customFormat="1">
      <c r="C47" s="79"/>
    </row>
    <row r="48" spans="2:117" s="275" customFormat="1">
      <c r="C48" s="79"/>
    </row>
    <row r="49" spans="3:3" s="275" customFormat="1">
      <c r="C49" s="79"/>
    </row>
    <row r="50" spans="3:3" s="275" customFormat="1">
      <c r="C50" s="79"/>
    </row>
    <row r="51" spans="3:3" s="275" customFormat="1">
      <c r="C51" s="79"/>
    </row>
    <row r="52" spans="3:3" s="275" customFormat="1">
      <c r="C52" s="79"/>
    </row>
    <row r="53" spans="3:3" s="275" customFormat="1">
      <c r="C53" s="79"/>
    </row>
    <row r="54" spans="3:3" s="275" customFormat="1">
      <c r="C54" s="79"/>
    </row>
    <row r="55" spans="3:3" s="275" customFormat="1">
      <c r="C55" s="79"/>
    </row>
    <row r="56" spans="3:3" s="275" customFormat="1">
      <c r="C56" s="79"/>
    </row>
    <row r="57" spans="3:3" s="275" customFormat="1">
      <c r="C57" s="79"/>
    </row>
    <row r="58" spans="3:3" s="275" customFormat="1">
      <c r="C58" s="79"/>
    </row>
    <row r="59" spans="3:3" s="275" customFormat="1">
      <c r="C59" s="79"/>
    </row>
    <row r="60" spans="3:3" s="275" customFormat="1">
      <c r="C60" s="79"/>
    </row>
    <row r="61" spans="3:3" s="275" customFormat="1">
      <c r="C61" s="79"/>
    </row>
    <row r="62" spans="3:3" s="275" customFormat="1">
      <c r="C62" s="79"/>
    </row>
    <row r="63" spans="3:3" s="275" customFormat="1">
      <c r="C63" s="79"/>
    </row>
    <row r="64" spans="3:3" s="275" customFormat="1">
      <c r="C64" s="79"/>
    </row>
    <row r="65" spans="3:3" s="275" customFormat="1">
      <c r="C65" s="79"/>
    </row>
    <row r="66" spans="3:3" s="275" customFormat="1">
      <c r="C66" s="79"/>
    </row>
    <row r="67" spans="3:3" s="275" customFormat="1">
      <c r="C67" s="79"/>
    </row>
    <row r="68" spans="3:3" s="275" customFormat="1">
      <c r="C68" s="79"/>
    </row>
    <row r="69" spans="3:3" s="275" customFormat="1">
      <c r="C69" s="79"/>
    </row>
    <row r="70" spans="3:3" s="275" customFormat="1">
      <c r="C70" s="79"/>
    </row>
    <row r="71" spans="3:3" s="275" customFormat="1">
      <c r="C71" s="79"/>
    </row>
    <row r="72" spans="3:3" s="275" customFormat="1">
      <c r="C72" s="79"/>
    </row>
    <row r="73" spans="3:3" s="275" customFormat="1">
      <c r="C73" s="79"/>
    </row>
    <row r="74" spans="3:3" s="275" customFormat="1">
      <c r="C74" s="79"/>
    </row>
    <row r="75" spans="3:3" s="275" customFormat="1">
      <c r="C75" s="79"/>
    </row>
    <row r="76" spans="3:3" s="275" customFormat="1">
      <c r="C76" s="79"/>
    </row>
    <row r="77" spans="3:3" s="275" customFormat="1">
      <c r="C77" s="79"/>
    </row>
    <row r="78" spans="3:3" s="275" customFormat="1">
      <c r="C78" s="79"/>
    </row>
    <row r="79" spans="3:3" s="275" customFormat="1">
      <c r="C79" s="79"/>
    </row>
    <row r="80" spans="3:3" s="275" customFormat="1">
      <c r="C80" s="79"/>
    </row>
    <row r="81" spans="3:35" s="275" customFormat="1">
      <c r="C81" s="79"/>
    </row>
    <row r="82" spans="3:35" s="275" customFormat="1">
      <c r="C82" s="79"/>
    </row>
    <row r="83" spans="3:35" s="275" customFormat="1">
      <c r="C83" s="79"/>
    </row>
    <row r="84" spans="3:35" s="275" customFormat="1">
      <c r="C84" s="79"/>
    </row>
    <row r="85" spans="3:35" s="275" customFormat="1">
      <c r="C85" s="79"/>
    </row>
    <row r="86" spans="3:35" s="275" customFormat="1">
      <c r="C86" s="79"/>
    </row>
    <row r="87" spans="3:35">
      <c r="C87" s="79"/>
      <c r="AI87" s="275"/>
    </row>
    <row r="88" spans="3:35">
      <c r="C88" s="79"/>
      <c r="AI88" s="275"/>
    </row>
    <row r="89" spans="3:35">
      <c r="C89" s="79"/>
      <c r="AI89" s="275"/>
    </row>
    <row r="90" spans="3:35">
      <c r="C90" s="79"/>
      <c r="AI90" s="275"/>
    </row>
    <row r="91" spans="3:35">
      <c r="C91" s="79"/>
      <c r="AI91" s="275"/>
    </row>
    <row r="92" spans="3:35">
      <c r="C92" s="79"/>
      <c r="AI92" s="275"/>
    </row>
    <row r="93" spans="3:35">
      <c r="C93" s="79"/>
      <c r="AI93" s="275"/>
    </row>
    <row r="94" spans="3:35">
      <c r="AI94" s="275"/>
    </row>
    <row r="95" spans="3:35">
      <c r="AI95" s="275"/>
    </row>
    <row r="96" spans="3:35">
      <c r="AI96" s="275"/>
    </row>
    <row r="97" spans="35:35">
      <c r="AI97" s="275"/>
    </row>
    <row r="98" spans="35:35">
      <c r="AI98" s="275"/>
    </row>
    <row r="99" spans="35:35">
      <c r="AI99" s="275"/>
    </row>
    <row r="100" spans="35:35">
      <c r="AI100" s="275"/>
    </row>
    <row r="101" spans="35:35">
      <c r="AI101" s="275"/>
    </row>
    <row r="102" spans="35:35">
      <c r="AI102" s="275"/>
    </row>
    <row r="103" spans="35:35">
      <c r="AI103" s="275"/>
    </row>
    <row r="104" spans="35:35">
      <c r="AI104" s="275"/>
    </row>
    <row r="105" spans="35:35">
      <c r="AI105" s="275"/>
    </row>
    <row r="106" spans="35:35">
      <c r="AI106" s="275"/>
    </row>
    <row r="107" spans="35:35">
      <c r="AI107" s="275"/>
    </row>
    <row r="108" spans="35:35">
      <c r="AI108" s="275"/>
    </row>
    <row r="109" spans="35:35">
      <c r="AI109" s="275"/>
    </row>
    <row r="110" spans="35:35">
      <c r="AI110" s="275"/>
    </row>
    <row r="111" spans="35:35">
      <c r="AI111" s="275"/>
    </row>
    <row r="112" spans="35:35">
      <c r="AI112" s="275"/>
    </row>
    <row r="113" spans="35:35">
      <c r="AI113" s="275"/>
    </row>
    <row r="114" spans="35:35">
      <c r="AI114" s="275"/>
    </row>
    <row r="115" spans="35:35">
      <c r="AI115" s="275"/>
    </row>
    <row r="116" spans="35:35">
      <c r="AI116" s="275"/>
    </row>
    <row r="117" spans="35:35">
      <c r="AI117" s="275"/>
    </row>
    <row r="118" spans="35:35">
      <c r="AI118" s="275"/>
    </row>
  </sheetData>
  <sheetProtection sort="0" autoFilter="0"/>
  <mergeCells count="74">
    <mergeCell ref="J40:K40"/>
    <mergeCell ref="J41:K41"/>
    <mergeCell ref="J13:K13"/>
    <mergeCell ref="J14:K14"/>
    <mergeCell ref="J37:K37"/>
    <mergeCell ref="J38:K38"/>
    <mergeCell ref="J39:K39"/>
    <mergeCell ref="J12:K12"/>
    <mergeCell ref="DK7:DK8"/>
    <mergeCell ref="DL7:DL8"/>
    <mergeCell ref="J9:K9"/>
    <mergeCell ref="J10:K10"/>
    <mergeCell ref="J11:K11"/>
    <mergeCell ref="DE7:DE8"/>
    <mergeCell ref="DF7:DF8"/>
    <mergeCell ref="DG7:DG8"/>
    <mergeCell ref="DH7:DH8"/>
    <mergeCell ref="DI7:DI8"/>
    <mergeCell ref="DJ7:DJ8"/>
    <mergeCell ref="CW7:CW8"/>
    <mergeCell ref="CX7:CX8"/>
    <mergeCell ref="DA7:DA8"/>
    <mergeCell ref="DB7:DB8"/>
    <mergeCell ref="DC7:DC8"/>
    <mergeCell ref="DD7:DD8"/>
    <mergeCell ref="DA6:DL6"/>
    <mergeCell ref="DM6:DM8"/>
    <mergeCell ref="BG7:BL7"/>
    <mergeCell ref="BM7:BQ7"/>
    <mergeCell ref="BS7:BX7"/>
    <mergeCell ref="CY6:CY8"/>
    <mergeCell ref="CZ6:CZ8"/>
    <mergeCell ref="L6:W7"/>
    <mergeCell ref="X6:X8"/>
    <mergeCell ref="Z6:Z8"/>
    <mergeCell ref="AA6:AA8"/>
    <mergeCell ref="AB6:AB8"/>
    <mergeCell ref="CI4:CN4"/>
    <mergeCell ref="BG5:CA5"/>
    <mergeCell ref="CC5:CG5"/>
    <mergeCell ref="CI5:CN5"/>
    <mergeCell ref="Y6:Y8"/>
    <mergeCell ref="AC6:CX6"/>
    <mergeCell ref="AC7:AH7"/>
    <mergeCell ref="AI7:AN7"/>
    <mergeCell ref="AO7:AT7"/>
    <mergeCell ref="AU7:AZ7"/>
    <mergeCell ref="BA7:BF7"/>
    <mergeCell ref="BY7:CD7"/>
    <mergeCell ref="CE7:CJ7"/>
    <mergeCell ref="CK7:CP7"/>
    <mergeCell ref="CQ7:CU7"/>
    <mergeCell ref="CK3:CN3"/>
    <mergeCell ref="B1:AF1"/>
    <mergeCell ref="AI1:AL1"/>
    <mergeCell ref="BG1:CA1"/>
    <mergeCell ref="CC1:CG1"/>
    <mergeCell ref="CI1:CN1"/>
    <mergeCell ref="J42:K42"/>
    <mergeCell ref="C3:AF3"/>
    <mergeCell ref="AG3:AM3"/>
    <mergeCell ref="BH3:CA3"/>
    <mergeCell ref="CB3:CH3"/>
    <mergeCell ref="B4:AM4"/>
    <mergeCell ref="BG4:CH4"/>
    <mergeCell ref="B6:B8"/>
    <mergeCell ref="C6:C8"/>
    <mergeCell ref="D6:D8"/>
    <mergeCell ref="E6:E8"/>
    <mergeCell ref="F6:F8"/>
    <mergeCell ref="G6:G8"/>
    <mergeCell ref="H6:H8"/>
    <mergeCell ref="I6:I8"/>
    <mergeCell ref="J6:K8"/>
  </mergeCells>
  <conditionalFormatting sqref="CX9:CY13 CX14:CX41">
    <cfRule type="cellIs" dxfId="6" priority="3" operator="equal">
      <formula>1</formula>
    </cfRule>
    <cfRule type="colorScale" priority="4">
      <colorScale>
        <cfvo type="num" val="0"/>
        <cfvo type="num" val="0.6"/>
        <cfvo type="num" val="0.99"/>
        <color rgb="FFC00000"/>
        <color rgb="FFFFEB84"/>
        <color rgb="FF1DA275"/>
      </colorScale>
    </cfRule>
  </conditionalFormatting>
  <dataValidations count="6">
    <dataValidation type="list" allowBlank="1" showInputMessage="1" showErrorMessage="1" sqref="G9:G41" xr:uid="{9946CC2B-6409-4FD3-A3E7-B107C1839BE0}">
      <formula1>$G$16:$G$36</formula1>
    </dataValidation>
    <dataValidation type="list" allowBlank="1" showInputMessage="1" showErrorMessage="1" sqref="F9:F41" xr:uid="{BD4E4148-B824-4E1C-863B-8452B64F87B8}">
      <formula1>$F$16:$F$22</formula1>
    </dataValidation>
    <dataValidation type="list" allowBlank="1" showInputMessage="1" showErrorMessage="1" sqref="E9:E41" xr:uid="{75B96DF0-75B9-4E97-87EE-AAB0E0BD4027}">
      <formula1>$E$16:$E$27</formula1>
    </dataValidation>
    <dataValidation type="list" allowBlank="1" showInputMessage="1" showErrorMessage="1" sqref="D9:D41" xr:uid="{D94FCC71-582D-4956-B0C2-53EF1A79B4FD}">
      <formula1>$D$16:$D$19</formula1>
    </dataValidation>
    <dataValidation type="list" allowBlank="1" showInputMessage="1" showErrorMessage="1" sqref="B9:B41" xr:uid="{8EE07EDD-BD90-44E0-BE1A-55AB16DD7F33}">
      <formula1>$B$16:$B$19</formula1>
    </dataValidation>
    <dataValidation type="list" allowBlank="1" showInputMessage="1" showErrorMessage="1" sqref="C9:C41" xr:uid="{EB575107-C898-4A27-9B45-7B56C039071C}">
      <formula1>$C$17:$C$19</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12E44-A0C9-4BA2-8157-6647912DE23B}">
  <sheetPr>
    <tabColor theme="9" tint="0.59999389629810485"/>
  </sheetPr>
  <dimension ref="A1:DM58"/>
  <sheetViews>
    <sheetView topLeftCell="B1" zoomScale="55" zoomScaleNormal="55" zoomScaleSheetLayoutView="90" zoomScalePageLayoutView="60" workbookViewId="0">
      <selection activeCell="G6" sqref="G6:G8"/>
    </sheetView>
  </sheetViews>
  <sheetFormatPr baseColWidth="10" defaultColWidth="11.453125" defaultRowHeight="15.5"/>
  <cols>
    <col min="1" max="1" width="5.1796875" style="55" hidden="1" customWidth="1"/>
    <col min="2" max="2" width="21.453125" style="55" customWidth="1"/>
    <col min="3" max="3" width="24.26953125" style="55" customWidth="1"/>
    <col min="4" max="4" width="23.453125" style="55" customWidth="1"/>
    <col min="5" max="5" width="23" style="55" customWidth="1"/>
    <col min="6" max="6" width="21" style="55" customWidth="1"/>
    <col min="7" max="7" width="20.1796875" style="55" customWidth="1"/>
    <col min="8" max="8" width="19.7265625" style="55" customWidth="1"/>
    <col min="9" max="9" width="25.81640625" style="55" customWidth="1"/>
    <col min="10" max="10" width="12.54296875" style="55" customWidth="1"/>
    <col min="11" max="11" width="21.81640625" style="55" customWidth="1"/>
    <col min="12"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28.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70</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636"/>
      <c r="AJ1" s="636"/>
      <c r="AK1" s="636"/>
      <c r="AL1" s="636"/>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636"/>
      <c r="CD1" s="636"/>
      <c r="CE1" s="636"/>
      <c r="CF1" s="636"/>
      <c r="CG1" s="636"/>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636"/>
      <c r="CD5" s="636"/>
      <c r="CE5" s="636"/>
      <c r="CF5" s="636"/>
      <c r="CG5" s="636"/>
      <c r="CH5" s="80"/>
      <c r="CI5" s="524"/>
      <c r="CJ5" s="524"/>
      <c r="CK5" s="524"/>
      <c r="CL5" s="524"/>
      <c r="CM5" s="524"/>
      <c r="CN5" s="524"/>
    </row>
    <row r="6" spans="1:117" ht="15.75" customHeight="1" thickBot="1">
      <c r="A6" s="82"/>
      <c r="B6" s="633" t="s">
        <v>292</v>
      </c>
      <c r="C6" s="534" t="s">
        <v>609</v>
      </c>
      <c r="D6" s="633" t="s">
        <v>294</v>
      </c>
      <c r="E6" s="633" t="s">
        <v>5</v>
      </c>
      <c r="F6" s="633" t="s">
        <v>838</v>
      </c>
      <c r="G6" s="633" t="s">
        <v>844</v>
      </c>
      <c r="H6" s="634" t="s">
        <v>295</v>
      </c>
      <c r="I6" s="634" t="s">
        <v>9</v>
      </c>
      <c r="J6" s="635" t="s">
        <v>148</v>
      </c>
      <c r="K6" s="635"/>
      <c r="L6" s="652" t="s">
        <v>339</v>
      </c>
      <c r="M6" s="652"/>
      <c r="N6" s="652"/>
      <c r="O6" s="652"/>
      <c r="P6" s="652"/>
      <c r="Q6" s="652"/>
      <c r="R6" s="652"/>
      <c r="S6" s="652"/>
      <c r="T6" s="652"/>
      <c r="U6" s="652"/>
      <c r="V6" s="652"/>
      <c r="W6" s="652"/>
      <c r="X6" s="652" t="s">
        <v>340</v>
      </c>
      <c r="Y6" s="635" t="s">
        <v>296</v>
      </c>
      <c r="Z6" s="635" t="s">
        <v>149</v>
      </c>
      <c r="AA6" s="635" t="s">
        <v>150</v>
      </c>
      <c r="AB6" s="635" t="s">
        <v>151</v>
      </c>
      <c r="AC6" s="635" t="s">
        <v>152</v>
      </c>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c r="CU6" s="635"/>
      <c r="CV6" s="635"/>
      <c r="CW6" s="635"/>
      <c r="CX6" s="635"/>
      <c r="CY6" s="653" t="s">
        <v>348</v>
      </c>
      <c r="CZ6" s="656" t="s">
        <v>153</v>
      </c>
      <c r="DA6" s="639" t="s">
        <v>154</v>
      </c>
      <c r="DB6" s="640"/>
      <c r="DC6" s="640"/>
      <c r="DD6" s="640"/>
      <c r="DE6" s="640"/>
      <c r="DF6" s="640"/>
      <c r="DG6" s="640"/>
      <c r="DH6" s="640"/>
      <c r="DI6" s="640"/>
      <c r="DJ6" s="640"/>
      <c r="DK6" s="640"/>
      <c r="DL6" s="641"/>
      <c r="DM6" s="642" t="s">
        <v>155</v>
      </c>
    </row>
    <row r="7" spans="1:117">
      <c r="A7" s="82"/>
      <c r="B7" s="633"/>
      <c r="C7" s="534"/>
      <c r="D7" s="633"/>
      <c r="E7" s="633"/>
      <c r="F7" s="633"/>
      <c r="G7" s="633"/>
      <c r="H7" s="634"/>
      <c r="I7" s="634"/>
      <c r="J7" s="635"/>
      <c r="K7" s="635"/>
      <c r="L7" s="652"/>
      <c r="M7" s="652"/>
      <c r="N7" s="652"/>
      <c r="O7" s="652"/>
      <c r="P7" s="652"/>
      <c r="Q7" s="652"/>
      <c r="R7" s="652"/>
      <c r="S7" s="652"/>
      <c r="T7" s="652"/>
      <c r="U7" s="652"/>
      <c r="V7" s="652"/>
      <c r="W7" s="652"/>
      <c r="X7" s="652"/>
      <c r="Y7" s="635"/>
      <c r="Z7" s="635"/>
      <c r="AA7" s="635"/>
      <c r="AB7" s="635"/>
      <c r="AC7" s="635" t="s">
        <v>156</v>
      </c>
      <c r="AD7" s="635"/>
      <c r="AE7" s="635"/>
      <c r="AF7" s="635"/>
      <c r="AG7" s="635"/>
      <c r="AH7" s="635"/>
      <c r="AI7" s="637" t="s">
        <v>157</v>
      </c>
      <c r="AJ7" s="637"/>
      <c r="AK7" s="637"/>
      <c r="AL7" s="637"/>
      <c r="AM7" s="637"/>
      <c r="AN7" s="637"/>
      <c r="AO7" s="635" t="s">
        <v>158</v>
      </c>
      <c r="AP7" s="635"/>
      <c r="AQ7" s="635"/>
      <c r="AR7" s="635"/>
      <c r="AS7" s="635"/>
      <c r="AT7" s="635"/>
      <c r="AU7" s="637" t="s">
        <v>159</v>
      </c>
      <c r="AV7" s="637"/>
      <c r="AW7" s="637"/>
      <c r="AX7" s="637"/>
      <c r="AY7" s="637"/>
      <c r="AZ7" s="637"/>
      <c r="BA7" s="635" t="s">
        <v>160</v>
      </c>
      <c r="BB7" s="635"/>
      <c r="BC7" s="635"/>
      <c r="BD7" s="635"/>
      <c r="BE7" s="635"/>
      <c r="BF7" s="635"/>
      <c r="BG7" s="637" t="s">
        <v>161</v>
      </c>
      <c r="BH7" s="637"/>
      <c r="BI7" s="637"/>
      <c r="BJ7" s="637"/>
      <c r="BK7" s="637"/>
      <c r="BL7" s="637"/>
      <c r="BM7" s="635" t="s">
        <v>162</v>
      </c>
      <c r="BN7" s="635"/>
      <c r="BO7" s="635"/>
      <c r="BP7" s="635"/>
      <c r="BQ7" s="635"/>
      <c r="BR7" s="368"/>
      <c r="BS7" s="637" t="s">
        <v>163</v>
      </c>
      <c r="BT7" s="637"/>
      <c r="BU7" s="637"/>
      <c r="BV7" s="637"/>
      <c r="BW7" s="637"/>
      <c r="BX7" s="637"/>
      <c r="BY7" s="635" t="s">
        <v>164</v>
      </c>
      <c r="BZ7" s="635"/>
      <c r="CA7" s="635"/>
      <c r="CB7" s="635"/>
      <c r="CC7" s="635"/>
      <c r="CD7" s="635"/>
      <c r="CE7" s="637" t="s">
        <v>165</v>
      </c>
      <c r="CF7" s="637"/>
      <c r="CG7" s="637"/>
      <c r="CH7" s="637"/>
      <c r="CI7" s="637"/>
      <c r="CJ7" s="637"/>
      <c r="CK7" s="635" t="s">
        <v>166</v>
      </c>
      <c r="CL7" s="635"/>
      <c r="CM7" s="635"/>
      <c r="CN7" s="635"/>
      <c r="CO7" s="635"/>
      <c r="CP7" s="635"/>
      <c r="CQ7" s="637" t="s">
        <v>167</v>
      </c>
      <c r="CR7" s="637"/>
      <c r="CS7" s="637"/>
      <c r="CT7" s="637"/>
      <c r="CU7" s="637"/>
      <c r="CV7" s="369"/>
      <c r="CW7" s="635" t="s">
        <v>168</v>
      </c>
      <c r="CX7" s="635" t="s">
        <v>169</v>
      </c>
      <c r="CY7" s="654"/>
      <c r="CZ7" s="657"/>
      <c r="DA7" s="650" t="s">
        <v>156</v>
      </c>
      <c r="DB7" s="645" t="s">
        <v>157</v>
      </c>
      <c r="DC7" s="645" t="s">
        <v>158</v>
      </c>
      <c r="DD7" s="645" t="s">
        <v>159</v>
      </c>
      <c r="DE7" s="645" t="s">
        <v>160</v>
      </c>
      <c r="DF7" s="645" t="s">
        <v>161</v>
      </c>
      <c r="DG7" s="645" t="s">
        <v>162</v>
      </c>
      <c r="DH7" s="645" t="s">
        <v>163</v>
      </c>
      <c r="DI7" s="645" t="s">
        <v>164</v>
      </c>
      <c r="DJ7" s="645" t="s">
        <v>165</v>
      </c>
      <c r="DK7" s="645" t="s">
        <v>166</v>
      </c>
      <c r="DL7" s="647" t="s">
        <v>167</v>
      </c>
      <c r="DM7" s="643"/>
    </row>
    <row r="8" spans="1:117" ht="84.5" thickBot="1">
      <c r="A8" s="82"/>
      <c r="B8" s="633"/>
      <c r="C8" s="534"/>
      <c r="D8" s="633"/>
      <c r="E8" s="633"/>
      <c r="F8" s="633"/>
      <c r="G8" s="633"/>
      <c r="H8" s="634"/>
      <c r="I8" s="634"/>
      <c r="J8" s="635"/>
      <c r="K8" s="635"/>
      <c r="L8" s="370" t="s">
        <v>328</v>
      </c>
      <c r="M8" s="370" t="s">
        <v>300</v>
      </c>
      <c r="N8" s="370" t="s">
        <v>329</v>
      </c>
      <c r="O8" s="370" t="s">
        <v>330</v>
      </c>
      <c r="P8" s="370" t="s">
        <v>331</v>
      </c>
      <c r="Q8" s="370" t="s">
        <v>332</v>
      </c>
      <c r="R8" s="370" t="s">
        <v>333</v>
      </c>
      <c r="S8" s="370" t="s">
        <v>334</v>
      </c>
      <c r="T8" s="370" t="s">
        <v>335</v>
      </c>
      <c r="U8" s="370" t="s">
        <v>336</v>
      </c>
      <c r="V8" s="370" t="s">
        <v>337</v>
      </c>
      <c r="W8" s="370" t="s">
        <v>338</v>
      </c>
      <c r="X8" s="652"/>
      <c r="Y8" s="635"/>
      <c r="Z8" s="638"/>
      <c r="AA8" s="638"/>
      <c r="AB8" s="635"/>
      <c r="AC8" s="368" t="s">
        <v>170</v>
      </c>
      <c r="AD8" s="368" t="s">
        <v>171</v>
      </c>
      <c r="AE8" s="368" t="s">
        <v>420</v>
      </c>
      <c r="AF8" s="368" t="s">
        <v>173</v>
      </c>
      <c r="AG8" s="368" t="s">
        <v>297</v>
      </c>
      <c r="AH8" s="368" t="s">
        <v>327</v>
      </c>
      <c r="AI8" s="369" t="s">
        <v>170</v>
      </c>
      <c r="AJ8" s="369" t="s">
        <v>171</v>
      </c>
      <c r="AK8" s="369" t="s">
        <v>172</v>
      </c>
      <c r="AL8" s="369" t="s">
        <v>173</v>
      </c>
      <c r="AM8" s="369" t="s">
        <v>297</v>
      </c>
      <c r="AN8" s="369" t="s">
        <v>327</v>
      </c>
      <c r="AO8" s="368" t="s">
        <v>170</v>
      </c>
      <c r="AP8" s="368" t="s">
        <v>171</v>
      </c>
      <c r="AQ8" s="368" t="s">
        <v>172</v>
      </c>
      <c r="AR8" s="368" t="s">
        <v>173</v>
      </c>
      <c r="AS8" s="368" t="s">
        <v>297</v>
      </c>
      <c r="AT8" s="368" t="s">
        <v>327</v>
      </c>
      <c r="AU8" s="369" t="s">
        <v>170</v>
      </c>
      <c r="AV8" s="369" t="s">
        <v>171</v>
      </c>
      <c r="AW8" s="369" t="s">
        <v>172</v>
      </c>
      <c r="AX8" s="369" t="s">
        <v>173</v>
      </c>
      <c r="AY8" s="369" t="s">
        <v>297</v>
      </c>
      <c r="AZ8" s="369" t="s">
        <v>327</v>
      </c>
      <c r="BA8" s="368" t="s">
        <v>170</v>
      </c>
      <c r="BB8" s="368" t="s">
        <v>171</v>
      </c>
      <c r="BC8" s="368" t="s">
        <v>172</v>
      </c>
      <c r="BD8" s="368" t="s">
        <v>173</v>
      </c>
      <c r="BE8" s="368" t="s">
        <v>297</v>
      </c>
      <c r="BF8" s="368" t="s">
        <v>327</v>
      </c>
      <c r="BG8" s="369" t="s">
        <v>170</v>
      </c>
      <c r="BH8" s="369" t="s">
        <v>171</v>
      </c>
      <c r="BI8" s="369" t="s">
        <v>172</v>
      </c>
      <c r="BJ8" s="369" t="s">
        <v>173</v>
      </c>
      <c r="BK8" s="369" t="s">
        <v>297</v>
      </c>
      <c r="BL8" s="369" t="s">
        <v>327</v>
      </c>
      <c r="BM8" s="368" t="s">
        <v>170</v>
      </c>
      <c r="BN8" s="368" t="s">
        <v>171</v>
      </c>
      <c r="BO8" s="368" t="s">
        <v>172</v>
      </c>
      <c r="BP8" s="368" t="s">
        <v>173</v>
      </c>
      <c r="BQ8" s="368" t="s">
        <v>297</v>
      </c>
      <c r="BR8" s="368" t="s">
        <v>327</v>
      </c>
      <c r="BS8" s="369" t="s">
        <v>170</v>
      </c>
      <c r="BT8" s="371" t="s">
        <v>171</v>
      </c>
      <c r="BU8" s="369" t="s">
        <v>172</v>
      </c>
      <c r="BV8" s="369" t="s">
        <v>173</v>
      </c>
      <c r="BW8" s="369" t="s">
        <v>297</v>
      </c>
      <c r="BX8" s="369" t="s">
        <v>327</v>
      </c>
      <c r="BY8" s="368" t="s">
        <v>170</v>
      </c>
      <c r="BZ8" s="368" t="s">
        <v>171</v>
      </c>
      <c r="CA8" s="368" t="s">
        <v>172</v>
      </c>
      <c r="CB8" s="372" t="s">
        <v>173</v>
      </c>
      <c r="CC8" s="368" t="s">
        <v>297</v>
      </c>
      <c r="CD8" s="368" t="s">
        <v>327</v>
      </c>
      <c r="CE8" s="369" t="s">
        <v>170</v>
      </c>
      <c r="CF8" s="369" t="s">
        <v>171</v>
      </c>
      <c r="CG8" s="369" t="s">
        <v>172</v>
      </c>
      <c r="CH8" s="369" t="s">
        <v>173</v>
      </c>
      <c r="CI8" s="369" t="s">
        <v>297</v>
      </c>
      <c r="CJ8" s="369" t="s">
        <v>327</v>
      </c>
      <c r="CK8" s="368" t="s">
        <v>170</v>
      </c>
      <c r="CL8" s="368" t="s">
        <v>171</v>
      </c>
      <c r="CM8" s="368" t="s">
        <v>172</v>
      </c>
      <c r="CN8" s="368" t="s">
        <v>173</v>
      </c>
      <c r="CO8" s="368" t="s">
        <v>297</v>
      </c>
      <c r="CP8" s="368" t="s">
        <v>327</v>
      </c>
      <c r="CQ8" s="369" t="s">
        <v>170</v>
      </c>
      <c r="CR8" s="369" t="s">
        <v>171</v>
      </c>
      <c r="CS8" s="369" t="s">
        <v>172</v>
      </c>
      <c r="CT8" s="369" t="s">
        <v>173</v>
      </c>
      <c r="CU8" s="368" t="s">
        <v>297</v>
      </c>
      <c r="CV8" s="368" t="s">
        <v>327</v>
      </c>
      <c r="CW8" s="635"/>
      <c r="CX8" s="635"/>
      <c r="CY8" s="655"/>
      <c r="CZ8" s="657"/>
      <c r="DA8" s="651"/>
      <c r="DB8" s="646"/>
      <c r="DC8" s="646"/>
      <c r="DD8" s="646"/>
      <c r="DE8" s="634"/>
      <c r="DF8" s="646"/>
      <c r="DG8" s="646"/>
      <c r="DH8" s="646"/>
      <c r="DI8" s="646"/>
      <c r="DJ8" s="646"/>
      <c r="DK8" s="646"/>
      <c r="DL8" s="648"/>
      <c r="DM8" s="644"/>
    </row>
    <row r="9" spans="1:117" ht="108.75" customHeight="1" thickBot="1">
      <c r="A9" s="82"/>
      <c r="B9" s="326" t="s">
        <v>190</v>
      </c>
      <c r="C9" s="445" t="s">
        <v>607</v>
      </c>
      <c r="D9" s="326" t="s">
        <v>198</v>
      </c>
      <c r="E9" s="326" t="s">
        <v>325</v>
      </c>
      <c r="F9" s="326" t="s">
        <v>207</v>
      </c>
      <c r="G9" s="326" t="s">
        <v>223</v>
      </c>
      <c r="H9" s="373" t="s">
        <v>411</v>
      </c>
      <c r="I9" s="373" t="s">
        <v>412</v>
      </c>
      <c r="J9" s="649" t="s">
        <v>406</v>
      </c>
      <c r="K9" s="649"/>
      <c r="L9" s="374"/>
      <c r="M9" s="374"/>
      <c r="N9" s="374">
        <v>1</v>
      </c>
      <c r="O9" s="374"/>
      <c r="P9" s="374"/>
      <c r="Q9" s="374">
        <v>1</v>
      </c>
      <c r="R9" s="374"/>
      <c r="S9" s="374"/>
      <c r="T9" s="374">
        <v>1</v>
      </c>
      <c r="U9" s="374"/>
      <c r="V9" s="374"/>
      <c r="W9" s="374">
        <v>1</v>
      </c>
      <c r="X9" s="374" t="s">
        <v>414</v>
      </c>
      <c r="Y9" s="375" t="s">
        <v>415</v>
      </c>
      <c r="Z9" s="376" t="s">
        <v>378</v>
      </c>
      <c r="AA9" s="376" t="s">
        <v>386</v>
      </c>
      <c r="AB9" s="312">
        <v>1</v>
      </c>
      <c r="AC9" s="376">
        <f>+L9</f>
        <v>0</v>
      </c>
      <c r="AD9" s="377">
        <f>IFERROR(AC9/SUM($L9:$W9)*100,0)</f>
        <v>0</v>
      </c>
      <c r="AE9" s="376"/>
      <c r="AF9" s="377">
        <f>IFERROR(AE9/SUM($L9:$W9)*100,0)</f>
        <v>0</v>
      </c>
      <c r="AG9" s="376"/>
      <c r="AH9" s="378"/>
      <c r="AI9" s="376">
        <f>+M9</f>
        <v>0</v>
      </c>
      <c r="AJ9" s="377">
        <f>IFERROR(AI9/SUM($L9:$W9)*100,0)</f>
        <v>0</v>
      </c>
      <c r="AK9" s="376"/>
      <c r="AL9" s="377">
        <f>IFERROR(AK9/SUM($L9:$W9)*100,0)</f>
        <v>0</v>
      </c>
      <c r="AM9" s="376"/>
      <c r="AN9" s="378"/>
      <c r="AO9" s="376">
        <f>+N9</f>
        <v>1</v>
      </c>
      <c r="AP9" s="377">
        <f>IFERROR(AO9/SUM($L9:$W9)*100,0)</f>
        <v>25</v>
      </c>
      <c r="AQ9" s="376"/>
      <c r="AR9" s="377">
        <f>IFERROR(AQ9/SUM($L9:$W9)*100,0)</f>
        <v>0</v>
      </c>
      <c r="AS9" s="376"/>
      <c r="AT9" s="378"/>
      <c r="AU9" s="376">
        <f>+O9</f>
        <v>0</v>
      </c>
      <c r="AV9" s="377">
        <f>IFERROR(AU9/SUM($L9:$W9)*100,0)</f>
        <v>0</v>
      </c>
      <c r="AW9" s="376"/>
      <c r="AX9" s="377">
        <f>IFERROR(AW9/SUM($L9:$W9)*100,0)</f>
        <v>0</v>
      </c>
      <c r="AY9" s="376"/>
      <c r="AZ9" s="378"/>
      <c r="BA9" s="379">
        <f t="shared" ref="BA9:BA11" si="0">+P9</f>
        <v>0</v>
      </c>
      <c r="BB9" s="380">
        <f>IFERROR(BA9/SUM($L9:$W9)*100,0)</f>
        <v>0</v>
      </c>
      <c r="BC9" s="379"/>
      <c r="BD9" s="380">
        <f>IFERROR(BC9/SUM($L9:$W9)*100,0)</f>
        <v>0</v>
      </c>
      <c r="BE9" s="379"/>
      <c r="BF9" s="378"/>
      <c r="BG9" s="379">
        <f>+Q9</f>
        <v>1</v>
      </c>
      <c r="BH9" s="380">
        <f>IFERROR(BG9/SUM($L9:$W9)*100,0)</f>
        <v>25</v>
      </c>
      <c r="BI9" s="381"/>
      <c r="BJ9" s="380">
        <f>IFERROR(BI9/SUM($L9:$W9)*100,0)</f>
        <v>0</v>
      </c>
      <c r="BK9" s="381"/>
      <c r="BL9" s="378"/>
      <c r="BM9" s="379">
        <f>+R9</f>
        <v>0</v>
      </c>
      <c r="BN9" s="380">
        <f>IFERROR(BM9/SUM($L9:$W9)*100,0)</f>
        <v>0</v>
      </c>
      <c r="BO9" s="379"/>
      <c r="BP9" s="382">
        <f>IFERROR(BO9/SUM($L9:$W9)*100,0)</f>
        <v>0</v>
      </c>
      <c r="BQ9" s="378"/>
      <c r="BR9" s="378"/>
      <c r="BS9" s="378">
        <f>+S9</f>
        <v>0</v>
      </c>
      <c r="BT9" s="382">
        <f>IFERROR(BS9/SUM($L9:$W9)*100,0)</f>
        <v>0</v>
      </c>
      <c r="BU9" s="378"/>
      <c r="BV9" s="382">
        <f>IFERROR(BU9/SUM($L9:$W9)*100,0)</f>
        <v>0</v>
      </c>
      <c r="BW9" s="378"/>
      <c r="BX9" s="378"/>
      <c r="BY9" s="378">
        <f>+T9</f>
        <v>1</v>
      </c>
      <c r="BZ9" s="382">
        <f>IFERROR(BY9/SUM($L9:$W9)*100,0)</f>
        <v>25</v>
      </c>
      <c r="CA9" s="378"/>
      <c r="CB9" s="382">
        <f>IFERROR(CA9/SUM($L9:$W9)*100,0)</f>
        <v>0</v>
      </c>
      <c r="CC9" s="378"/>
      <c r="CD9" s="378"/>
      <c r="CE9" s="378">
        <f>+U9</f>
        <v>0</v>
      </c>
      <c r="CF9" s="382">
        <f>IFERROR(CE9/SUM($L9:$W9)*100,0)</f>
        <v>0</v>
      </c>
      <c r="CG9" s="378"/>
      <c r="CH9" s="382">
        <f>IFERROR(CG9/SUM($L9:$W9)*100,0)</f>
        <v>0</v>
      </c>
      <c r="CI9" s="378"/>
      <c r="CJ9" s="378"/>
      <c r="CK9" s="378">
        <f>+V9</f>
        <v>0</v>
      </c>
      <c r="CL9" s="382">
        <f>IFERROR(CK9/SUM($L9:$W9)*100,0)</f>
        <v>0</v>
      </c>
      <c r="CM9" s="378"/>
      <c r="CN9" s="382">
        <f>IFERROR(CM9/SUM($L9:$W9)*100,0)</f>
        <v>0</v>
      </c>
      <c r="CO9" s="378"/>
      <c r="CP9" s="378"/>
      <c r="CQ9" s="378">
        <f>+W9</f>
        <v>1</v>
      </c>
      <c r="CR9" s="382">
        <f>IFERROR(CQ9/SUM($L9:$W9)*100,0)</f>
        <v>25</v>
      </c>
      <c r="CS9" s="378"/>
      <c r="CT9" s="382">
        <f>IFERROR(CS9/SUM($L9:$W9)*100,0)</f>
        <v>0</v>
      </c>
      <c r="CU9" s="378"/>
      <c r="CV9" s="378"/>
      <c r="CW9" s="378">
        <f t="shared" ref="CW9:CX11" si="1">SUM(CS9,CM9,CG9,CA9,BU9,BO9,BI9,BC9,AW9,AQ9,AK9,AE9)</f>
        <v>0</v>
      </c>
      <c r="CX9" s="382">
        <f t="shared" si="1"/>
        <v>0</v>
      </c>
      <c r="CY9" s="383"/>
      <c r="CZ9" s="384"/>
      <c r="DA9" s="385"/>
      <c r="DB9" s="386"/>
      <c r="DC9" s="386"/>
      <c r="DD9" s="386"/>
      <c r="DE9" s="387"/>
      <c r="DF9" s="388"/>
      <c r="DG9" s="388"/>
      <c r="DH9" s="388"/>
      <c r="DI9" s="388"/>
      <c r="DJ9" s="388"/>
      <c r="DK9" s="388"/>
      <c r="DL9" s="389"/>
      <c r="DM9" s="390"/>
    </row>
    <row r="10" spans="1:117" ht="108.75" customHeight="1" thickBot="1">
      <c r="A10" s="82"/>
      <c r="B10" s="326" t="s">
        <v>190</v>
      </c>
      <c r="C10" s="445" t="s">
        <v>607</v>
      </c>
      <c r="D10" s="326" t="s">
        <v>198</v>
      </c>
      <c r="E10" s="326" t="s">
        <v>325</v>
      </c>
      <c r="F10" s="326" t="s">
        <v>207</v>
      </c>
      <c r="G10" s="326" t="s">
        <v>223</v>
      </c>
      <c r="H10" s="373" t="s">
        <v>411</v>
      </c>
      <c r="I10" s="373" t="s">
        <v>412</v>
      </c>
      <c r="J10" s="649" t="s">
        <v>408</v>
      </c>
      <c r="K10" s="649"/>
      <c r="L10" s="374"/>
      <c r="M10" s="374"/>
      <c r="N10" s="374"/>
      <c r="O10" s="374"/>
      <c r="P10" s="374"/>
      <c r="Q10" s="374"/>
      <c r="R10" s="374"/>
      <c r="S10" s="374"/>
      <c r="T10" s="374"/>
      <c r="U10" s="374"/>
      <c r="V10" s="374"/>
      <c r="W10" s="374">
        <v>1</v>
      </c>
      <c r="X10" s="374" t="s">
        <v>414</v>
      </c>
      <c r="Y10" s="375" t="s">
        <v>415</v>
      </c>
      <c r="Z10" s="376" t="s">
        <v>383</v>
      </c>
      <c r="AA10" s="376" t="s">
        <v>410</v>
      </c>
      <c r="AB10" s="312">
        <v>1</v>
      </c>
      <c r="AC10" s="376">
        <f t="shared" ref="AC10:AC11" si="2">+L10</f>
        <v>0</v>
      </c>
      <c r="AD10" s="377">
        <f t="shared" ref="AD10:AD11" si="3">IFERROR(AC10/SUM($L10:$W10)*100,0)</f>
        <v>0</v>
      </c>
      <c r="AE10" s="376"/>
      <c r="AF10" s="377">
        <f>IFERROR(AE10/SUM($L10:$W10)*100,0)</f>
        <v>0</v>
      </c>
      <c r="AG10" s="376"/>
      <c r="AH10" s="378"/>
      <c r="AI10" s="376">
        <f>+M10</f>
        <v>0</v>
      </c>
      <c r="AJ10" s="377">
        <f t="shared" ref="AJ10:AJ11" si="4">IFERROR(AI10/SUM($L10:$W10)*100,0)</f>
        <v>0</v>
      </c>
      <c r="AK10" s="376"/>
      <c r="AL10" s="377">
        <f>IFERROR(AK10/SUM($L10:$W10)*100,0)</f>
        <v>0</v>
      </c>
      <c r="AM10" s="376"/>
      <c r="AN10" s="378"/>
      <c r="AO10" s="376">
        <f>+N10</f>
        <v>0</v>
      </c>
      <c r="AP10" s="377">
        <f t="shared" ref="AP10:AP11" si="5">IFERROR(AO10/SUM($L10:$W10)*100,0)</f>
        <v>0</v>
      </c>
      <c r="AQ10" s="376"/>
      <c r="AR10" s="377">
        <f>IFERROR(AQ10/SUM($L10:$W10)*100,0)</f>
        <v>0</v>
      </c>
      <c r="AS10" s="376"/>
      <c r="AT10" s="378"/>
      <c r="AU10" s="376">
        <f t="shared" ref="AU10:AU11" si="6">+O10</f>
        <v>0</v>
      </c>
      <c r="AV10" s="377">
        <f t="shared" ref="AV10:AV11" si="7">IFERROR(AU10/SUM($L10:$W10)*100,0)</f>
        <v>0</v>
      </c>
      <c r="AW10" s="376"/>
      <c r="AX10" s="377">
        <f>IFERROR(AW10/SUM($L10:$W10)*100,0)</f>
        <v>0</v>
      </c>
      <c r="AY10" s="376"/>
      <c r="AZ10" s="378"/>
      <c r="BA10" s="379">
        <f t="shared" si="0"/>
        <v>0</v>
      </c>
      <c r="BB10" s="380">
        <f t="shared" ref="BB10:BB11" si="8">IFERROR(BA10/SUM($L10:$W10)*100,0)</f>
        <v>0</v>
      </c>
      <c r="BC10" s="379"/>
      <c r="BD10" s="380">
        <f>IFERROR(BC10/SUM($L10:$W10)*100,0)</f>
        <v>0</v>
      </c>
      <c r="BE10" s="379"/>
      <c r="BF10" s="378"/>
      <c r="BG10" s="379">
        <f t="shared" ref="BG10:BG11" si="9">+Q10</f>
        <v>0</v>
      </c>
      <c r="BH10" s="380">
        <f t="shared" ref="BH10:BH11" si="10">IFERROR(BG10/SUM($L10:$W10)*100,0)</f>
        <v>0</v>
      </c>
      <c r="BI10" s="381"/>
      <c r="BJ10" s="380">
        <f>IFERROR(BI10/SUM($L10:$W10)*100,0)</f>
        <v>0</v>
      </c>
      <c r="BK10" s="381"/>
      <c r="BL10" s="378"/>
      <c r="BM10" s="379">
        <f t="shared" ref="BM10:BM11" si="11">+R10</f>
        <v>0</v>
      </c>
      <c r="BN10" s="380">
        <f t="shared" ref="BN10:BN11" si="12">IFERROR(BM10/SUM($L10:$W10)*100,0)</f>
        <v>0</v>
      </c>
      <c r="BO10" s="379"/>
      <c r="BP10" s="382">
        <f>IFERROR(BO10/SUM($L10:$W10)*100,0)</f>
        <v>0</v>
      </c>
      <c r="BQ10" s="378"/>
      <c r="BR10" s="378"/>
      <c r="BS10" s="378">
        <f t="shared" ref="BS10:BS11" si="13">+S10</f>
        <v>0</v>
      </c>
      <c r="BT10" s="382">
        <f t="shared" ref="BT10:BT11" si="14">IFERROR(BS10/SUM($L10:$W10)*100,0)</f>
        <v>0</v>
      </c>
      <c r="BU10" s="378"/>
      <c r="BV10" s="382">
        <f>IFERROR(BU10/SUM($L10:$W10)*100,0)</f>
        <v>0</v>
      </c>
      <c r="BW10" s="378"/>
      <c r="BX10" s="378"/>
      <c r="BY10" s="378">
        <f t="shared" ref="BY10:BY11" si="15">+T10</f>
        <v>0</v>
      </c>
      <c r="BZ10" s="382">
        <f t="shared" ref="BZ10:BZ11" si="16">IFERROR(BY10/SUM($L10:$W10)*100,0)</f>
        <v>0</v>
      </c>
      <c r="CA10" s="378"/>
      <c r="CB10" s="382">
        <f>IFERROR(CA10/SUM($L10:$W10)*100,0)</f>
        <v>0</v>
      </c>
      <c r="CC10" s="378"/>
      <c r="CD10" s="378"/>
      <c r="CE10" s="378">
        <f t="shared" ref="CE10:CE11" si="17">+U10</f>
        <v>0</v>
      </c>
      <c r="CF10" s="382">
        <f t="shared" ref="CF10:CF11" si="18">IFERROR(CE10/SUM($L10:$W10)*100,0)</f>
        <v>0</v>
      </c>
      <c r="CG10" s="378"/>
      <c r="CH10" s="382">
        <f>IFERROR(CG10/SUM($L10:$W10)*100,0)</f>
        <v>0</v>
      </c>
      <c r="CI10" s="378"/>
      <c r="CJ10" s="378"/>
      <c r="CK10" s="378">
        <f t="shared" ref="CK10:CK11" si="19">+V10</f>
        <v>0</v>
      </c>
      <c r="CL10" s="382">
        <f t="shared" ref="CL10:CL11" si="20">IFERROR(CK10/SUM($L10:$W10)*100,0)</f>
        <v>0</v>
      </c>
      <c r="CM10" s="378"/>
      <c r="CN10" s="382">
        <f>IFERROR(CM10/SUM($L10:$W10)*100,0)</f>
        <v>0</v>
      </c>
      <c r="CO10" s="378"/>
      <c r="CP10" s="378"/>
      <c r="CQ10" s="378">
        <f t="shared" ref="CQ10:CQ11" si="21">+W10</f>
        <v>1</v>
      </c>
      <c r="CR10" s="382">
        <f t="shared" ref="CR10:CR11" si="22">IFERROR(CQ10/SUM($L10:$W10)*100,0)</f>
        <v>100</v>
      </c>
      <c r="CS10" s="378"/>
      <c r="CT10" s="382">
        <f>IFERROR(CS10/SUM($L10:$W10)*100,0)</f>
        <v>0</v>
      </c>
      <c r="CU10" s="378"/>
      <c r="CV10" s="378"/>
      <c r="CW10" s="378">
        <f t="shared" si="1"/>
        <v>0</v>
      </c>
      <c r="CX10" s="382">
        <f t="shared" si="1"/>
        <v>0</v>
      </c>
      <c r="CY10" s="391"/>
      <c r="CZ10" s="392"/>
      <c r="DA10" s="385"/>
      <c r="DB10" s="386"/>
      <c r="DC10" s="386"/>
      <c r="DD10" s="386"/>
      <c r="DE10" s="386"/>
      <c r="DF10" s="378"/>
      <c r="DG10" s="378"/>
      <c r="DH10" s="378"/>
      <c r="DI10" s="378"/>
      <c r="DJ10" s="378"/>
      <c r="DK10" s="378"/>
      <c r="DL10" s="393"/>
      <c r="DM10" s="394"/>
    </row>
    <row r="11" spans="1:117" ht="108.75" customHeight="1">
      <c r="A11" s="82"/>
      <c r="B11" s="326" t="s">
        <v>190</v>
      </c>
      <c r="C11" s="445" t="s">
        <v>607</v>
      </c>
      <c r="D11" s="326" t="s">
        <v>198</v>
      </c>
      <c r="E11" s="326" t="s">
        <v>325</v>
      </c>
      <c r="F11" s="326" t="s">
        <v>207</v>
      </c>
      <c r="G11" s="326" t="s">
        <v>223</v>
      </c>
      <c r="H11" s="373" t="s">
        <v>411</v>
      </c>
      <c r="I11" s="373" t="s">
        <v>412</v>
      </c>
      <c r="J11" s="649" t="s">
        <v>407</v>
      </c>
      <c r="K11" s="649"/>
      <c r="L11" s="374"/>
      <c r="M11" s="374"/>
      <c r="N11" s="374"/>
      <c r="O11" s="374"/>
      <c r="P11" s="374"/>
      <c r="Q11" s="374"/>
      <c r="R11" s="374"/>
      <c r="S11" s="374">
        <v>1</v>
      </c>
      <c r="T11" s="374"/>
      <c r="U11" s="374"/>
      <c r="V11" s="374"/>
      <c r="W11" s="374"/>
      <c r="X11" s="374" t="s">
        <v>414</v>
      </c>
      <c r="Y11" s="375" t="s">
        <v>415</v>
      </c>
      <c r="Z11" s="376" t="s">
        <v>70</v>
      </c>
      <c r="AA11" s="376" t="s">
        <v>409</v>
      </c>
      <c r="AB11" s="312">
        <v>1</v>
      </c>
      <c r="AC11" s="376">
        <f t="shared" si="2"/>
        <v>0</v>
      </c>
      <c r="AD11" s="377">
        <f t="shared" si="3"/>
        <v>0</v>
      </c>
      <c r="AE11" s="376"/>
      <c r="AF11" s="377">
        <f t="shared" ref="AF11" si="23">IFERROR(AE11/SUM($L11:$W11)*100,0)</f>
        <v>0</v>
      </c>
      <c r="AG11" s="376"/>
      <c r="AH11" s="378"/>
      <c r="AI11" s="376">
        <f t="shared" ref="AI11" si="24">+M11</f>
        <v>0</v>
      </c>
      <c r="AJ11" s="377">
        <f t="shared" si="4"/>
        <v>0</v>
      </c>
      <c r="AK11" s="376"/>
      <c r="AL11" s="377">
        <f t="shared" ref="AL11" si="25">IFERROR(AK11/SUM($L11:$W11)*100,0)</f>
        <v>0</v>
      </c>
      <c r="AM11" s="376"/>
      <c r="AN11" s="378"/>
      <c r="AO11" s="376">
        <f t="shared" ref="AO11" si="26">+N11</f>
        <v>0</v>
      </c>
      <c r="AP11" s="377">
        <f t="shared" si="5"/>
        <v>0</v>
      </c>
      <c r="AQ11" s="376"/>
      <c r="AR11" s="377">
        <f t="shared" ref="AR11" si="27">IFERROR(AQ11/SUM($L11:$W11)*100,0)</f>
        <v>0</v>
      </c>
      <c r="AS11" s="376"/>
      <c r="AT11" s="378"/>
      <c r="AU11" s="376">
        <f t="shared" si="6"/>
        <v>0</v>
      </c>
      <c r="AV11" s="377">
        <f t="shared" si="7"/>
        <v>0</v>
      </c>
      <c r="AW11" s="376"/>
      <c r="AX11" s="377">
        <f t="shared" ref="AX11" si="28">IFERROR(AW11/SUM($L11:$W11)*100,0)</f>
        <v>0</v>
      </c>
      <c r="AY11" s="376"/>
      <c r="AZ11" s="378"/>
      <c r="BA11" s="379">
        <f t="shared" si="0"/>
        <v>0</v>
      </c>
      <c r="BB11" s="380">
        <f t="shared" si="8"/>
        <v>0</v>
      </c>
      <c r="BC11" s="379"/>
      <c r="BD11" s="380">
        <f t="shared" ref="BD11" si="29">IFERROR(BC11/SUM($L11:$W11)*100,0)</f>
        <v>0</v>
      </c>
      <c r="BE11" s="379"/>
      <c r="BF11" s="378"/>
      <c r="BG11" s="379">
        <f t="shared" si="9"/>
        <v>0</v>
      </c>
      <c r="BH11" s="380">
        <f t="shared" si="10"/>
        <v>0</v>
      </c>
      <c r="BI11" s="381"/>
      <c r="BJ11" s="380">
        <f t="shared" ref="BJ11" si="30">IFERROR(BI11/SUM($L11:$W11)*100,0)</f>
        <v>0</v>
      </c>
      <c r="BK11" s="381"/>
      <c r="BL11" s="378"/>
      <c r="BM11" s="379">
        <f t="shared" si="11"/>
        <v>0</v>
      </c>
      <c r="BN11" s="380">
        <f t="shared" si="12"/>
        <v>0</v>
      </c>
      <c r="BO11" s="379"/>
      <c r="BP11" s="382">
        <f t="shared" ref="BP11" si="31">IFERROR(BO11/SUM($L11:$W11)*100,0)</f>
        <v>0</v>
      </c>
      <c r="BQ11" s="378"/>
      <c r="BR11" s="378"/>
      <c r="BS11" s="378">
        <f t="shared" si="13"/>
        <v>1</v>
      </c>
      <c r="BT11" s="382">
        <f t="shared" si="14"/>
        <v>100</v>
      </c>
      <c r="BU11" s="378"/>
      <c r="BV11" s="382">
        <f t="shared" ref="BV11" si="32">IFERROR(BU11/SUM($L11:$W11)*100,0)</f>
        <v>0</v>
      </c>
      <c r="BW11" s="378"/>
      <c r="BX11" s="378"/>
      <c r="BY11" s="378">
        <f t="shared" si="15"/>
        <v>0</v>
      </c>
      <c r="BZ11" s="382">
        <f t="shared" si="16"/>
        <v>0</v>
      </c>
      <c r="CA11" s="378"/>
      <c r="CB11" s="382">
        <f t="shared" ref="CB11" si="33">IFERROR(CA11/SUM($L11:$W11)*100,0)</f>
        <v>0</v>
      </c>
      <c r="CC11" s="378"/>
      <c r="CD11" s="378"/>
      <c r="CE11" s="378">
        <f t="shared" si="17"/>
        <v>0</v>
      </c>
      <c r="CF11" s="382">
        <f t="shared" si="18"/>
        <v>0</v>
      </c>
      <c r="CG11" s="378"/>
      <c r="CH11" s="382">
        <f t="shared" ref="CH11" si="34">IFERROR(CG11/SUM($L11:$W11)*100,0)</f>
        <v>0</v>
      </c>
      <c r="CI11" s="378"/>
      <c r="CJ11" s="378"/>
      <c r="CK11" s="378">
        <f t="shared" si="19"/>
        <v>0</v>
      </c>
      <c r="CL11" s="382">
        <f t="shared" si="20"/>
        <v>0</v>
      </c>
      <c r="CM11" s="378"/>
      <c r="CN11" s="382">
        <f t="shared" ref="CN11" si="35">IFERROR(CM11/SUM($L11:$W11)*100,0)</f>
        <v>0</v>
      </c>
      <c r="CO11" s="378"/>
      <c r="CP11" s="378"/>
      <c r="CQ11" s="378">
        <f t="shared" si="21"/>
        <v>0</v>
      </c>
      <c r="CR11" s="382">
        <f t="shared" si="22"/>
        <v>0</v>
      </c>
      <c r="CS11" s="378"/>
      <c r="CT11" s="382">
        <f t="shared" ref="CT11" si="36">IFERROR(CS11/SUM($L11:$W11)*100,0)</f>
        <v>0</v>
      </c>
      <c r="CU11" s="378"/>
      <c r="CV11" s="378"/>
      <c r="CW11" s="378">
        <f t="shared" si="1"/>
        <v>0</v>
      </c>
      <c r="CX11" s="382">
        <f t="shared" si="1"/>
        <v>0</v>
      </c>
      <c r="CY11" s="391"/>
      <c r="CZ11" s="392"/>
      <c r="DA11" s="385"/>
      <c r="DB11" s="386"/>
      <c r="DC11" s="386"/>
      <c r="DD11" s="386"/>
      <c r="DE11" s="386"/>
      <c r="DF11" s="378"/>
      <c r="DG11" s="378"/>
      <c r="DH11" s="378"/>
      <c r="DI11" s="378"/>
      <c r="DJ11" s="378"/>
      <c r="DK11" s="378"/>
      <c r="DL11" s="393"/>
      <c r="DM11" s="394"/>
    </row>
    <row r="12" spans="1:117" s="79" customFormat="1">
      <c r="B12" s="395"/>
      <c r="C12" s="395"/>
      <c r="D12" s="395"/>
      <c r="E12" s="395"/>
      <c r="F12" s="395"/>
      <c r="G12" s="395"/>
      <c r="H12" s="395"/>
      <c r="I12" s="395"/>
      <c r="J12" s="632" t="s">
        <v>444</v>
      </c>
      <c r="K12" s="632"/>
      <c r="L12" s="379">
        <f t="shared" ref="L12:W12" si="37">SUM(L1:L11)</f>
        <v>0</v>
      </c>
      <c r="M12" s="379">
        <f t="shared" si="37"/>
        <v>0</v>
      </c>
      <c r="N12" s="379">
        <f t="shared" si="37"/>
        <v>1</v>
      </c>
      <c r="O12" s="379">
        <f t="shared" si="37"/>
        <v>0</v>
      </c>
      <c r="P12" s="379">
        <f t="shared" si="37"/>
        <v>0</v>
      </c>
      <c r="Q12" s="379">
        <f t="shared" si="37"/>
        <v>1</v>
      </c>
      <c r="R12" s="379">
        <f t="shared" si="37"/>
        <v>0</v>
      </c>
      <c r="S12" s="379">
        <f t="shared" si="37"/>
        <v>1</v>
      </c>
      <c r="T12" s="379">
        <f t="shared" si="37"/>
        <v>1</v>
      </c>
      <c r="U12" s="379">
        <f t="shared" si="37"/>
        <v>0</v>
      </c>
      <c r="V12" s="379">
        <f t="shared" si="37"/>
        <v>0</v>
      </c>
      <c r="W12" s="379">
        <f t="shared" si="37"/>
        <v>2</v>
      </c>
      <c r="X12" s="395"/>
      <c r="Y12" s="395"/>
      <c r="Z12" s="395"/>
      <c r="AA12" s="395"/>
      <c r="AB12" s="379" t="s">
        <v>445</v>
      </c>
      <c r="AC12" s="379">
        <f>SUM(AC1:AC11)</f>
        <v>0</v>
      </c>
      <c r="AD12" s="396">
        <f>IFERROR(AC12/SUM($L12:$W12),0)</f>
        <v>0</v>
      </c>
      <c r="AE12" s="379">
        <f>SUM(AE1:AE11)</f>
        <v>0</v>
      </c>
      <c r="AF12" s="318">
        <f>IFERROR(AE12/SUM($L12:$W12),0)</f>
        <v>0</v>
      </c>
      <c r="AG12" s="395"/>
      <c r="AH12" s="395"/>
      <c r="AI12" s="379">
        <f>SUM(AI1:AI11)</f>
        <v>0</v>
      </c>
      <c r="AJ12" s="396">
        <f>IFERROR(AI12/SUM($L12:$W12),0)</f>
        <v>0</v>
      </c>
      <c r="AK12" s="379">
        <f>SUM(AK1:AK11)</f>
        <v>0</v>
      </c>
      <c r="AL12" s="379">
        <f>IFERROR(AK12/SUM($L12:$W12),0)</f>
        <v>0</v>
      </c>
      <c r="AM12" s="395"/>
      <c r="AN12" s="395"/>
      <c r="AO12" s="379">
        <f>SUM(AO1:AO11)</f>
        <v>1</v>
      </c>
      <c r="AP12" s="317">
        <f>IFERROR(AO12/SUM($L12:$W12),0)</f>
        <v>0.16666666666666666</v>
      </c>
      <c r="AQ12" s="379">
        <f>SUM(AQ1:AQ11)</f>
        <v>0</v>
      </c>
      <c r="AR12" s="317">
        <f>IFERROR(AQ12/SUM($L12:$W12),0)</f>
        <v>0</v>
      </c>
      <c r="AS12" s="395"/>
      <c r="AT12" s="395"/>
      <c r="AU12" s="379">
        <f>SUM(AU1:AU11)</f>
        <v>0</v>
      </c>
      <c r="AV12" s="317">
        <f>IFERROR(AU12/SUM($L12:$W12),0)</f>
        <v>0</v>
      </c>
      <c r="AW12" s="379">
        <f>SUM(AW1:AW11)</f>
        <v>0</v>
      </c>
      <c r="AX12" s="317">
        <f>IFERROR(AW12/SUM($L12:$W12),0)</f>
        <v>0</v>
      </c>
      <c r="AY12" s="395"/>
      <c r="AZ12" s="395"/>
      <c r="BA12" s="379">
        <f>SUM(BA1:BA11)</f>
        <v>0</v>
      </c>
      <c r="BB12" s="317">
        <f>IFERROR(BA12/SUM($L12:$W12),0)</f>
        <v>0</v>
      </c>
      <c r="BC12" s="379">
        <f>SUM(BC1:BC11)</f>
        <v>0</v>
      </c>
      <c r="BD12" s="317">
        <f>IFERROR(BC12/SUM($L12:$W12),0)</f>
        <v>0</v>
      </c>
      <c r="BE12" s="395"/>
      <c r="BF12" s="395"/>
      <c r="BG12" s="379">
        <f>SUM(BG1:BG11)</f>
        <v>1</v>
      </c>
      <c r="BH12" s="317">
        <f>IFERROR(BG12/SUM($L12:$W12),0)</f>
        <v>0.16666666666666666</v>
      </c>
      <c r="BI12" s="379">
        <f>SUM(BI1:BI11)</f>
        <v>0</v>
      </c>
      <c r="BJ12" s="379">
        <f>IFERROR(BI12/SUM($L12:$W12),0)</f>
        <v>0</v>
      </c>
      <c r="BK12" s="395"/>
      <c r="BL12" s="395"/>
      <c r="BM12" s="379">
        <f>SUM(BM1:BM11)</f>
        <v>0</v>
      </c>
      <c r="BN12" s="317">
        <f>IFERROR(BM12/SUM($L12:$W12),0)</f>
        <v>0</v>
      </c>
      <c r="BO12" s="379">
        <f>SUM(BO1:BO11)</f>
        <v>0</v>
      </c>
      <c r="BP12" s="317">
        <f>IFERROR(BO12/SUM($L12:$W12),0)</f>
        <v>0</v>
      </c>
      <c r="BQ12" s="395"/>
      <c r="BR12" s="395"/>
      <c r="BS12" s="379">
        <f>SUM(BS1:BS11)</f>
        <v>1</v>
      </c>
      <c r="BT12" s="317">
        <f>IFERROR(BS12/SUM($L12:$W12),0)</f>
        <v>0.16666666666666666</v>
      </c>
      <c r="BU12" s="379">
        <f>SUM(BU1:BU11)</f>
        <v>0</v>
      </c>
      <c r="BV12" s="317">
        <f>IFERROR(BU12/SUM($L12:$W12),0)</f>
        <v>0</v>
      </c>
      <c r="BW12" s="395"/>
      <c r="BX12" s="395"/>
      <c r="BY12" s="379">
        <f>SUM(BY1:BY11)</f>
        <v>1</v>
      </c>
      <c r="BZ12" s="317">
        <f>IFERROR(BY12/SUM($L12:$W12),0)</f>
        <v>0.16666666666666666</v>
      </c>
      <c r="CA12" s="379">
        <f>SUM(CA1:CA11)</f>
        <v>0</v>
      </c>
      <c r="CB12" s="317">
        <f>IFERROR(CA12/SUM($L12:$W12),0)</f>
        <v>0</v>
      </c>
      <c r="CC12" s="395"/>
      <c r="CD12" s="395"/>
      <c r="CE12" s="379">
        <f>SUM(CE1:CE11)</f>
        <v>0</v>
      </c>
      <c r="CF12" s="317">
        <f>IFERROR(CE12/SUM($L12:$W12),0)</f>
        <v>0</v>
      </c>
      <c r="CG12" s="379">
        <f>SUM(CG1:CG11)</f>
        <v>0</v>
      </c>
      <c r="CH12" s="317">
        <f>IFERROR(CG12/SUM($L12:$W12),0)</f>
        <v>0</v>
      </c>
      <c r="CI12" s="395"/>
      <c r="CJ12" s="395"/>
      <c r="CK12" s="379">
        <f>SUM(CK1:CK11)</f>
        <v>0</v>
      </c>
      <c r="CL12" s="317">
        <f>IFERROR(CK12/SUM($L12:$W12),0)</f>
        <v>0</v>
      </c>
      <c r="CM12" s="379">
        <f>SUM(CM1:CM11)</f>
        <v>0</v>
      </c>
      <c r="CN12" s="317">
        <f>IFERROR(CM12/SUM($L12:$W12),0)</f>
        <v>0</v>
      </c>
      <c r="CO12" s="395"/>
      <c r="CP12" s="395"/>
      <c r="CQ12" s="379">
        <f>SUM(CQ1:CQ11)</f>
        <v>2</v>
      </c>
      <c r="CR12" s="317">
        <f>IFERROR(CQ12/SUM($L12:$W12),0)</f>
        <v>0.33333333333333331</v>
      </c>
      <c r="CS12" s="379">
        <f>SUM(CS1:CS11)</f>
        <v>0</v>
      </c>
      <c r="CT12" s="317">
        <f>IFERROR(CS12/SUM($L12:$W12),0)</f>
        <v>0</v>
      </c>
      <c r="CU12" s="395"/>
      <c r="CV12" s="395"/>
      <c r="CW12" s="395"/>
      <c r="CX12" s="379">
        <f>SUM(CT12,CN12,CH12,CB12,BV12,BP12,BJ12:BJ12,BD12,AX12,AR12,AL12,AF12)</f>
        <v>0</v>
      </c>
      <c r="CY12" s="395"/>
      <c r="CZ12" s="395"/>
      <c r="DA12" s="395"/>
      <c r="DB12" s="395"/>
      <c r="DC12" s="395"/>
      <c r="DD12" s="395"/>
      <c r="DE12" s="395"/>
      <c r="DF12" s="395"/>
      <c r="DG12" s="395"/>
      <c r="DH12" s="395"/>
      <c r="DI12" s="395"/>
      <c r="DJ12" s="395"/>
      <c r="DK12" s="395"/>
      <c r="DL12" s="395"/>
      <c r="DM12" s="395"/>
    </row>
    <row r="13" spans="1:117" s="79" customFormat="1"/>
    <row r="14" spans="1:117" s="79" customFormat="1"/>
    <row r="15" spans="1:117" s="79" customFormat="1"/>
    <row r="16" spans="1:117" s="79" customFormat="1"/>
    <row r="17" s="79" customFormat="1"/>
    <row r="18" s="79" customFormat="1"/>
    <row r="19" s="79" customFormat="1"/>
    <row r="20" s="79" customFormat="1"/>
    <row r="21" s="79" customFormat="1"/>
    <row r="22" s="79" customFormat="1"/>
    <row r="23" s="79" customFormat="1"/>
    <row r="24" s="79" customFormat="1"/>
    <row r="25" s="79" customFormat="1"/>
    <row r="26" s="79" customFormat="1"/>
    <row r="27" s="79" customFormat="1"/>
    <row r="28" s="79" customFormat="1"/>
    <row r="29" s="79" customFormat="1"/>
    <row r="30" s="79" customFormat="1"/>
    <row r="31" s="79" customFormat="1"/>
    <row r="32" s="79" customFormat="1"/>
    <row r="33" s="79" customFormat="1"/>
    <row r="34" s="79" customFormat="1"/>
    <row r="35" s="79" customFormat="1"/>
    <row r="36" s="79" customFormat="1"/>
    <row r="37" s="79" customFormat="1"/>
    <row r="38" s="79" customFormat="1"/>
    <row r="39" s="79" customFormat="1"/>
    <row r="40" s="79" customFormat="1"/>
    <row r="41" s="79" customFormat="1"/>
    <row r="42" s="79" customFormat="1"/>
    <row r="43" s="79" customFormat="1"/>
    <row r="44" s="79" customFormat="1"/>
    <row r="45" s="79" customFormat="1"/>
    <row r="46" s="79" customFormat="1"/>
    <row r="47" s="79" customFormat="1"/>
    <row r="48" s="79" customFormat="1"/>
    <row r="49" s="79" customFormat="1"/>
    <row r="50" s="79" customFormat="1"/>
    <row r="51" s="79" customFormat="1"/>
    <row r="52" s="79" customFormat="1"/>
    <row r="53" s="79" customFormat="1"/>
    <row r="54" s="79" customFormat="1"/>
    <row r="55" s="79" customFormat="1"/>
    <row r="56" s="79" customFormat="1"/>
    <row r="57" s="79" customFormat="1"/>
    <row r="58" s="79" customFormat="1"/>
  </sheetData>
  <sheetProtection sort="0" autoFilter="0"/>
  <mergeCells count="66">
    <mergeCell ref="J9:K9"/>
    <mergeCell ref="J10:K10"/>
    <mergeCell ref="J11:K11"/>
    <mergeCell ref="DE7:DE8"/>
    <mergeCell ref="DF7:DF8"/>
    <mergeCell ref="CW7:CW8"/>
    <mergeCell ref="CX7:CX8"/>
    <mergeCell ref="DA7:DA8"/>
    <mergeCell ref="DB7:DB8"/>
    <mergeCell ref="DC7:DC8"/>
    <mergeCell ref="DD7:DD8"/>
    <mergeCell ref="L6:W7"/>
    <mergeCell ref="X6:X8"/>
    <mergeCell ref="CY6:CY8"/>
    <mergeCell ref="CZ6:CZ8"/>
    <mergeCell ref="BY7:CD7"/>
    <mergeCell ref="DM6:DM8"/>
    <mergeCell ref="DK7:DK8"/>
    <mergeCell ref="DL7:DL8"/>
    <mergeCell ref="DG7:DG8"/>
    <mergeCell ref="DH7:DH8"/>
    <mergeCell ref="DI7:DI8"/>
    <mergeCell ref="DJ7:DJ8"/>
    <mergeCell ref="CQ7:CU7"/>
    <mergeCell ref="BG7:BL7"/>
    <mergeCell ref="BM7:BQ7"/>
    <mergeCell ref="BS7:BX7"/>
    <mergeCell ref="DA6:DL6"/>
    <mergeCell ref="CI4:CN4"/>
    <mergeCell ref="BG5:CA5"/>
    <mergeCell ref="CC5:CG5"/>
    <mergeCell ref="CI5:CN5"/>
    <mergeCell ref="Y6:Y8"/>
    <mergeCell ref="AI7:AN7"/>
    <mergeCell ref="AO7:AT7"/>
    <mergeCell ref="AU7:AZ7"/>
    <mergeCell ref="BA7:BF7"/>
    <mergeCell ref="Z6:Z8"/>
    <mergeCell ref="AA6:AA8"/>
    <mergeCell ref="AB6:AB8"/>
    <mergeCell ref="AC6:CX6"/>
    <mergeCell ref="AC7:AH7"/>
    <mergeCell ref="CE7:CJ7"/>
    <mergeCell ref="CK7:CP7"/>
    <mergeCell ref="CK3:CN3"/>
    <mergeCell ref="B1:AF1"/>
    <mergeCell ref="AI1:AL1"/>
    <mergeCell ref="BG1:CA1"/>
    <mergeCell ref="CC1:CG1"/>
    <mergeCell ref="CI1:CN1"/>
    <mergeCell ref="J12:K12"/>
    <mergeCell ref="C3:AF3"/>
    <mergeCell ref="AG3:AM3"/>
    <mergeCell ref="BH3:CA3"/>
    <mergeCell ref="CB3:CH3"/>
    <mergeCell ref="B4:AM4"/>
    <mergeCell ref="BG4:CH4"/>
    <mergeCell ref="B6:B8"/>
    <mergeCell ref="C6:C8"/>
    <mergeCell ref="D6:D8"/>
    <mergeCell ref="E6:E8"/>
    <mergeCell ref="F6:F8"/>
    <mergeCell ref="G6:G8"/>
    <mergeCell ref="H6:H8"/>
    <mergeCell ref="I6:I8"/>
    <mergeCell ref="J6:K8"/>
  </mergeCells>
  <conditionalFormatting sqref="CX9:CY11">
    <cfRule type="cellIs" dxfId="5" priority="1" operator="equal">
      <formula>1</formula>
    </cfRule>
    <cfRule type="colorScale" priority="2">
      <colorScale>
        <cfvo type="num" val="0"/>
        <cfvo type="num" val="0.6"/>
        <cfvo type="num" val="0.99"/>
        <color rgb="FFC00000"/>
        <color rgb="FFFFEB84"/>
        <color rgb="FF1DA275"/>
      </colorScale>
    </cfRule>
  </conditionalFormatting>
  <dataValidations count="3">
    <dataValidation type="whole" showInputMessage="1" showErrorMessage="1" error="SUPERA LA META PROGRAMADA" sqref="AE9:AE11" xr:uid="{00FC3A8C-9854-4BA2-8E4F-33B071816774}">
      <formula1>0</formula1>
      <formula2>#REF!-AC9</formula2>
    </dataValidation>
    <dataValidation type="list" allowBlank="1" showInputMessage="1" showErrorMessage="1" sqref="B9:B11 D9:G11" xr:uid="{7AE31A03-32BB-42B2-BA35-CA7E3018FF58}">
      <formula1>#REF!</formula1>
    </dataValidation>
    <dataValidation type="list" allowBlank="1" showInputMessage="1" showErrorMessage="1" sqref="C9:C11" xr:uid="{3F786F98-82C0-46D5-B1AE-2BBCEAD6331D}">
      <formula1>$C$17:$C$19</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0CBC-53D3-4591-B374-6F92A08C1374}">
  <sheetPr>
    <tabColor rgb="FF16674A"/>
  </sheetPr>
  <dimension ref="A1:DM92"/>
  <sheetViews>
    <sheetView topLeftCell="B1" zoomScale="70" zoomScaleNormal="70" zoomScaleSheetLayoutView="90" zoomScalePageLayoutView="60" workbookViewId="0">
      <selection activeCell="G6" sqref="G6:G8"/>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30" style="55" customWidth="1"/>
    <col min="6" max="6" width="26.26953125" style="55" customWidth="1"/>
    <col min="7" max="7" width="20.1796875" style="55" customWidth="1"/>
    <col min="8" max="8" width="19.7265625" style="55" customWidth="1"/>
    <col min="9" max="9" width="25.81640625" style="55" customWidth="1"/>
    <col min="10"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16.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372</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636"/>
      <c r="AJ1" s="636"/>
      <c r="AK1" s="636"/>
      <c r="AL1" s="636"/>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636"/>
      <c r="CD1" s="636"/>
      <c r="CE1" s="636"/>
      <c r="CF1" s="636"/>
      <c r="CG1" s="636"/>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636"/>
      <c r="CD5" s="636"/>
      <c r="CE5" s="636"/>
      <c r="CF5" s="636"/>
      <c r="CG5" s="636"/>
      <c r="CH5" s="80"/>
      <c r="CI5" s="524"/>
      <c r="CJ5" s="524"/>
      <c r="CK5" s="524"/>
      <c r="CL5" s="524"/>
      <c r="CM5" s="524"/>
      <c r="CN5" s="524"/>
    </row>
    <row r="6" spans="1:117" ht="15" customHeight="1" thickBot="1">
      <c r="A6" s="82"/>
      <c r="B6" s="659" t="s">
        <v>292</v>
      </c>
      <c r="C6" s="534" t="s">
        <v>609</v>
      </c>
      <c r="D6" s="659" t="s">
        <v>294</v>
      </c>
      <c r="E6" s="659" t="s">
        <v>5</v>
      </c>
      <c r="F6" s="659" t="s">
        <v>838</v>
      </c>
      <c r="G6" s="659" t="s">
        <v>842</v>
      </c>
      <c r="H6" s="660" t="s">
        <v>295</v>
      </c>
      <c r="I6" s="660" t="s">
        <v>9</v>
      </c>
      <c r="J6" s="658" t="s">
        <v>148</v>
      </c>
      <c r="K6" s="658"/>
      <c r="L6" s="661" t="s">
        <v>339</v>
      </c>
      <c r="M6" s="661"/>
      <c r="N6" s="661"/>
      <c r="O6" s="661"/>
      <c r="P6" s="661"/>
      <c r="Q6" s="661"/>
      <c r="R6" s="661"/>
      <c r="S6" s="661"/>
      <c r="T6" s="661"/>
      <c r="U6" s="661"/>
      <c r="V6" s="661"/>
      <c r="W6" s="661"/>
      <c r="X6" s="661" t="s">
        <v>340</v>
      </c>
      <c r="Y6" s="658" t="s">
        <v>296</v>
      </c>
      <c r="Z6" s="658" t="s">
        <v>149</v>
      </c>
      <c r="AA6" s="658" t="s">
        <v>150</v>
      </c>
      <c r="AB6" s="658" t="s">
        <v>151</v>
      </c>
      <c r="AC6" s="658" t="s">
        <v>152</v>
      </c>
      <c r="AD6" s="658"/>
      <c r="AE6" s="658"/>
      <c r="AF6" s="658"/>
      <c r="AG6" s="658"/>
      <c r="AH6" s="658"/>
      <c r="AI6" s="658"/>
      <c r="AJ6" s="658"/>
      <c r="AK6" s="658"/>
      <c r="AL6" s="658"/>
      <c r="AM6" s="658"/>
      <c r="AN6" s="658"/>
      <c r="AO6" s="658"/>
      <c r="AP6" s="658"/>
      <c r="AQ6" s="658"/>
      <c r="AR6" s="658"/>
      <c r="AS6" s="658"/>
      <c r="AT6" s="658"/>
      <c r="AU6" s="658"/>
      <c r="AV6" s="658"/>
      <c r="AW6" s="658"/>
      <c r="AX6" s="658"/>
      <c r="AY6" s="658"/>
      <c r="AZ6" s="658"/>
      <c r="BA6" s="658"/>
      <c r="BB6" s="658"/>
      <c r="BC6" s="658"/>
      <c r="BD6" s="658"/>
      <c r="BE6" s="658"/>
      <c r="BF6" s="658"/>
      <c r="BG6" s="658"/>
      <c r="BH6" s="658"/>
      <c r="BI6" s="658"/>
      <c r="BJ6" s="658"/>
      <c r="BK6" s="658"/>
      <c r="BL6" s="658"/>
      <c r="BM6" s="658"/>
      <c r="BN6" s="658"/>
      <c r="BO6" s="658"/>
      <c r="BP6" s="658"/>
      <c r="BQ6" s="658"/>
      <c r="BR6" s="658"/>
      <c r="BS6" s="658"/>
      <c r="BT6" s="658"/>
      <c r="BU6" s="658"/>
      <c r="BV6" s="658"/>
      <c r="BW6" s="658"/>
      <c r="BX6" s="658"/>
      <c r="BY6" s="658"/>
      <c r="BZ6" s="658"/>
      <c r="CA6" s="658"/>
      <c r="CB6" s="658"/>
      <c r="CC6" s="658"/>
      <c r="CD6" s="658"/>
      <c r="CE6" s="658"/>
      <c r="CF6" s="658"/>
      <c r="CG6" s="658"/>
      <c r="CH6" s="658"/>
      <c r="CI6" s="658"/>
      <c r="CJ6" s="658"/>
      <c r="CK6" s="658"/>
      <c r="CL6" s="658"/>
      <c r="CM6" s="658"/>
      <c r="CN6" s="658"/>
      <c r="CO6" s="658"/>
      <c r="CP6" s="658"/>
      <c r="CQ6" s="658"/>
      <c r="CR6" s="658"/>
      <c r="CS6" s="658"/>
      <c r="CT6" s="658"/>
      <c r="CU6" s="658"/>
      <c r="CV6" s="658"/>
      <c r="CW6" s="658"/>
      <c r="CX6" s="658"/>
      <c r="CY6" s="672" t="s">
        <v>348</v>
      </c>
      <c r="CZ6" s="675" t="s">
        <v>153</v>
      </c>
      <c r="DA6" s="677" t="s">
        <v>154</v>
      </c>
      <c r="DB6" s="678"/>
      <c r="DC6" s="678"/>
      <c r="DD6" s="678"/>
      <c r="DE6" s="678"/>
      <c r="DF6" s="678"/>
      <c r="DG6" s="678"/>
      <c r="DH6" s="678"/>
      <c r="DI6" s="678"/>
      <c r="DJ6" s="678"/>
      <c r="DK6" s="678"/>
      <c r="DL6" s="679"/>
      <c r="DM6" s="662" t="s">
        <v>155</v>
      </c>
    </row>
    <row r="7" spans="1:117" ht="15" customHeight="1">
      <c r="A7" s="82"/>
      <c r="B7" s="659"/>
      <c r="C7" s="534"/>
      <c r="D7" s="659"/>
      <c r="E7" s="659"/>
      <c r="F7" s="659"/>
      <c r="G7" s="659"/>
      <c r="H7" s="660"/>
      <c r="I7" s="660"/>
      <c r="J7" s="658"/>
      <c r="K7" s="658"/>
      <c r="L7" s="661"/>
      <c r="M7" s="661"/>
      <c r="N7" s="661"/>
      <c r="O7" s="661"/>
      <c r="P7" s="661"/>
      <c r="Q7" s="661"/>
      <c r="R7" s="661"/>
      <c r="S7" s="661"/>
      <c r="T7" s="661"/>
      <c r="U7" s="661"/>
      <c r="V7" s="661"/>
      <c r="W7" s="661"/>
      <c r="X7" s="661"/>
      <c r="Y7" s="658"/>
      <c r="Z7" s="658"/>
      <c r="AA7" s="658"/>
      <c r="AB7" s="658"/>
      <c r="AC7" s="658" t="s">
        <v>156</v>
      </c>
      <c r="AD7" s="658"/>
      <c r="AE7" s="658"/>
      <c r="AF7" s="658"/>
      <c r="AG7" s="658"/>
      <c r="AH7" s="658"/>
      <c r="AI7" s="669" t="s">
        <v>157</v>
      </c>
      <c r="AJ7" s="669"/>
      <c r="AK7" s="669"/>
      <c r="AL7" s="669"/>
      <c r="AM7" s="669"/>
      <c r="AN7" s="669"/>
      <c r="AO7" s="658" t="s">
        <v>158</v>
      </c>
      <c r="AP7" s="658"/>
      <c r="AQ7" s="658"/>
      <c r="AR7" s="658"/>
      <c r="AS7" s="658"/>
      <c r="AT7" s="658"/>
      <c r="AU7" s="669" t="s">
        <v>159</v>
      </c>
      <c r="AV7" s="669"/>
      <c r="AW7" s="669"/>
      <c r="AX7" s="669"/>
      <c r="AY7" s="669"/>
      <c r="AZ7" s="669"/>
      <c r="BA7" s="658" t="s">
        <v>160</v>
      </c>
      <c r="BB7" s="658"/>
      <c r="BC7" s="658"/>
      <c r="BD7" s="658"/>
      <c r="BE7" s="658"/>
      <c r="BF7" s="658"/>
      <c r="BG7" s="669" t="s">
        <v>161</v>
      </c>
      <c r="BH7" s="669"/>
      <c r="BI7" s="669"/>
      <c r="BJ7" s="669"/>
      <c r="BK7" s="669"/>
      <c r="BL7" s="669"/>
      <c r="BM7" s="658" t="s">
        <v>162</v>
      </c>
      <c r="BN7" s="658"/>
      <c r="BO7" s="658"/>
      <c r="BP7" s="658"/>
      <c r="BQ7" s="658"/>
      <c r="BR7" s="321"/>
      <c r="BS7" s="669" t="s">
        <v>163</v>
      </c>
      <c r="BT7" s="669"/>
      <c r="BU7" s="669"/>
      <c r="BV7" s="669"/>
      <c r="BW7" s="669"/>
      <c r="BX7" s="669"/>
      <c r="BY7" s="658" t="s">
        <v>164</v>
      </c>
      <c r="BZ7" s="658"/>
      <c r="CA7" s="658"/>
      <c r="CB7" s="658"/>
      <c r="CC7" s="658"/>
      <c r="CD7" s="658"/>
      <c r="CE7" s="669" t="s">
        <v>165</v>
      </c>
      <c r="CF7" s="669"/>
      <c r="CG7" s="669"/>
      <c r="CH7" s="669"/>
      <c r="CI7" s="669"/>
      <c r="CJ7" s="669"/>
      <c r="CK7" s="658" t="s">
        <v>166</v>
      </c>
      <c r="CL7" s="658"/>
      <c r="CM7" s="658"/>
      <c r="CN7" s="658"/>
      <c r="CO7" s="658"/>
      <c r="CP7" s="658"/>
      <c r="CQ7" s="669" t="s">
        <v>167</v>
      </c>
      <c r="CR7" s="669"/>
      <c r="CS7" s="669"/>
      <c r="CT7" s="669"/>
      <c r="CU7" s="669"/>
      <c r="CV7" s="322"/>
      <c r="CW7" s="658" t="s">
        <v>168</v>
      </c>
      <c r="CX7" s="658" t="s">
        <v>169</v>
      </c>
      <c r="CY7" s="673"/>
      <c r="CZ7" s="676"/>
      <c r="DA7" s="670" t="s">
        <v>156</v>
      </c>
      <c r="DB7" s="665" t="s">
        <v>157</v>
      </c>
      <c r="DC7" s="665" t="s">
        <v>158</v>
      </c>
      <c r="DD7" s="665" t="s">
        <v>159</v>
      </c>
      <c r="DE7" s="665" t="s">
        <v>160</v>
      </c>
      <c r="DF7" s="665" t="s">
        <v>161</v>
      </c>
      <c r="DG7" s="665" t="s">
        <v>162</v>
      </c>
      <c r="DH7" s="665" t="s">
        <v>163</v>
      </c>
      <c r="DI7" s="665" t="s">
        <v>164</v>
      </c>
      <c r="DJ7" s="665" t="s">
        <v>165</v>
      </c>
      <c r="DK7" s="665" t="s">
        <v>166</v>
      </c>
      <c r="DL7" s="667" t="s">
        <v>167</v>
      </c>
      <c r="DM7" s="663"/>
    </row>
    <row r="8" spans="1:117" ht="93.5" thickBot="1">
      <c r="A8" s="82"/>
      <c r="B8" s="659"/>
      <c r="C8" s="534"/>
      <c r="D8" s="659"/>
      <c r="E8" s="659"/>
      <c r="F8" s="659"/>
      <c r="G8" s="659"/>
      <c r="H8" s="660"/>
      <c r="I8" s="660"/>
      <c r="J8" s="658"/>
      <c r="K8" s="658"/>
      <c r="L8" s="323" t="s">
        <v>328</v>
      </c>
      <c r="M8" s="323" t="s">
        <v>300</v>
      </c>
      <c r="N8" s="323" t="s">
        <v>329</v>
      </c>
      <c r="O8" s="323" t="s">
        <v>330</v>
      </c>
      <c r="P8" s="323" t="s">
        <v>331</v>
      </c>
      <c r="Q8" s="323" t="s">
        <v>332</v>
      </c>
      <c r="R8" s="323" t="s">
        <v>333</v>
      </c>
      <c r="S8" s="323" t="s">
        <v>334</v>
      </c>
      <c r="T8" s="323" t="s">
        <v>335</v>
      </c>
      <c r="U8" s="323" t="s">
        <v>336</v>
      </c>
      <c r="V8" s="323" t="s">
        <v>337</v>
      </c>
      <c r="W8" s="323" t="s">
        <v>338</v>
      </c>
      <c r="X8" s="661"/>
      <c r="Y8" s="658"/>
      <c r="Z8" s="658"/>
      <c r="AA8" s="658"/>
      <c r="AB8" s="658"/>
      <c r="AC8" s="321" t="s">
        <v>170</v>
      </c>
      <c r="AD8" s="321" t="s">
        <v>171</v>
      </c>
      <c r="AE8" s="321" t="s">
        <v>420</v>
      </c>
      <c r="AF8" s="321" t="s">
        <v>173</v>
      </c>
      <c r="AG8" s="321" t="s">
        <v>297</v>
      </c>
      <c r="AH8" s="321" t="s">
        <v>327</v>
      </c>
      <c r="AI8" s="322" t="s">
        <v>170</v>
      </c>
      <c r="AJ8" s="322" t="s">
        <v>171</v>
      </c>
      <c r="AK8" s="322" t="s">
        <v>172</v>
      </c>
      <c r="AL8" s="322" t="s">
        <v>173</v>
      </c>
      <c r="AM8" s="322" t="s">
        <v>297</v>
      </c>
      <c r="AN8" s="322" t="s">
        <v>327</v>
      </c>
      <c r="AO8" s="321" t="s">
        <v>170</v>
      </c>
      <c r="AP8" s="321" t="s">
        <v>171</v>
      </c>
      <c r="AQ8" s="321" t="s">
        <v>172</v>
      </c>
      <c r="AR8" s="321" t="s">
        <v>173</v>
      </c>
      <c r="AS8" s="321" t="s">
        <v>297</v>
      </c>
      <c r="AT8" s="321" t="s">
        <v>327</v>
      </c>
      <c r="AU8" s="322" t="s">
        <v>170</v>
      </c>
      <c r="AV8" s="322" t="s">
        <v>171</v>
      </c>
      <c r="AW8" s="322" t="s">
        <v>172</v>
      </c>
      <c r="AX8" s="322" t="s">
        <v>173</v>
      </c>
      <c r="AY8" s="322" t="s">
        <v>297</v>
      </c>
      <c r="AZ8" s="322" t="s">
        <v>327</v>
      </c>
      <c r="BA8" s="321" t="s">
        <v>170</v>
      </c>
      <c r="BB8" s="321" t="s">
        <v>171</v>
      </c>
      <c r="BC8" s="321" t="s">
        <v>172</v>
      </c>
      <c r="BD8" s="321" t="s">
        <v>173</v>
      </c>
      <c r="BE8" s="321" t="s">
        <v>297</v>
      </c>
      <c r="BF8" s="321" t="s">
        <v>327</v>
      </c>
      <c r="BG8" s="322" t="s">
        <v>170</v>
      </c>
      <c r="BH8" s="322" t="s">
        <v>171</v>
      </c>
      <c r="BI8" s="322" t="s">
        <v>172</v>
      </c>
      <c r="BJ8" s="322" t="s">
        <v>173</v>
      </c>
      <c r="BK8" s="322" t="s">
        <v>297</v>
      </c>
      <c r="BL8" s="322" t="s">
        <v>327</v>
      </c>
      <c r="BM8" s="321" t="s">
        <v>170</v>
      </c>
      <c r="BN8" s="321" t="s">
        <v>171</v>
      </c>
      <c r="BO8" s="321" t="s">
        <v>172</v>
      </c>
      <c r="BP8" s="321" t="s">
        <v>173</v>
      </c>
      <c r="BQ8" s="321" t="s">
        <v>297</v>
      </c>
      <c r="BR8" s="321" t="s">
        <v>327</v>
      </c>
      <c r="BS8" s="322" t="s">
        <v>170</v>
      </c>
      <c r="BT8" s="324" t="s">
        <v>171</v>
      </c>
      <c r="BU8" s="322" t="s">
        <v>172</v>
      </c>
      <c r="BV8" s="322" t="s">
        <v>173</v>
      </c>
      <c r="BW8" s="322" t="s">
        <v>297</v>
      </c>
      <c r="BX8" s="322" t="s">
        <v>327</v>
      </c>
      <c r="BY8" s="321" t="s">
        <v>170</v>
      </c>
      <c r="BZ8" s="321" t="s">
        <v>171</v>
      </c>
      <c r="CA8" s="321" t="s">
        <v>172</v>
      </c>
      <c r="CB8" s="325" t="s">
        <v>173</v>
      </c>
      <c r="CC8" s="321" t="s">
        <v>297</v>
      </c>
      <c r="CD8" s="321" t="s">
        <v>327</v>
      </c>
      <c r="CE8" s="322" t="s">
        <v>170</v>
      </c>
      <c r="CF8" s="322" t="s">
        <v>171</v>
      </c>
      <c r="CG8" s="322" t="s">
        <v>172</v>
      </c>
      <c r="CH8" s="322" t="s">
        <v>173</v>
      </c>
      <c r="CI8" s="322" t="s">
        <v>297</v>
      </c>
      <c r="CJ8" s="322" t="s">
        <v>327</v>
      </c>
      <c r="CK8" s="321" t="s">
        <v>170</v>
      </c>
      <c r="CL8" s="321" t="s">
        <v>171</v>
      </c>
      <c r="CM8" s="321" t="s">
        <v>172</v>
      </c>
      <c r="CN8" s="321" t="s">
        <v>173</v>
      </c>
      <c r="CO8" s="321" t="s">
        <v>297</v>
      </c>
      <c r="CP8" s="321" t="s">
        <v>327</v>
      </c>
      <c r="CQ8" s="322" t="s">
        <v>170</v>
      </c>
      <c r="CR8" s="322" t="s">
        <v>171</v>
      </c>
      <c r="CS8" s="322" t="s">
        <v>172</v>
      </c>
      <c r="CT8" s="322" t="s">
        <v>173</v>
      </c>
      <c r="CU8" s="321" t="s">
        <v>297</v>
      </c>
      <c r="CV8" s="321" t="s">
        <v>327</v>
      </c>
      <c r="CW8" s="658"/>
      <c r="CX8" s="658"/>
      <c r="CY8" s="674"/>
      <c r="CZ8" s="676"/>
      <c r="DA8" s="671"/>
      <c r="DB8" s="666"/>
      <c r="DC8" s="666"/>
      <c r="DD8" s="666"/>
      <c r="DE8" s="660"/>
      <c r="DF8" s="666"/>
      <c r="DG8" s="666"/>
      <c r="DH8" s="666"/>
      <c r="DI8" s="666"/>
      <c r="DJ8" s="666"/>
      <c r="DK8" s="666"/>
      <c r="DL8" s="668"/>
      <c r="DM8" s="664"/>
    </row>
    <row r="9" spans="1:117" ht="134.25" customHeight="1" thickBot="1">
      <c r="A9" s="82"/>
      <c r="B9" s="326" t="s">
        <v>190</v>
      </c>
      <c r="C9" s="445" t="s">
        <v>607</v>
      </c>
      <c r="D9" s="326" t="s">
        <v>200</v>
      </c>
      <c r="E9" s="326" t="s">
        <v>325</v>
      </c>
      <c r="F9" s="326" t="s">
        <v>207</v>
      </c>
      <c r="G9" s="326" t="s">
        <v>223</v>
      </c>
      <c r="H9" s="327" t="s">
        <v>421</v>
      </c>
      <c r="I9" s="327" t="s">
        <v>422</v>
      </c>
      <c r="J9" s="680" t="s">
        <v>423</v>
      </c>
      <c r="K9" s="680"/>
      <c r="L9" s="328"/>
      <c r="M9" s="328"/>
      <c r="N9" s="328"/>
      <c r="O9" s="328">
        <v>1</v>
      </c>
      <c r="P9" s="328"/>
      <c r="Q9" s="328"/>
      <c r="R9" s="328"/>
      <c r="S9" s="328"/>
      <c r="T9" s="328"/>
      <c r="U9" s="328"/>
      <c r="V9" s="328"/>
      <c r="W9" s="328"/>
      <c r="X9" s="328" t="s">
        <v>74</v>
      </c>
      <c r="Y9" s="329" t="s">
        <v>424</v>
      </c>
      <c r="Z9" s="330" t="s">
        <v>425</v>
      </c>
      <c r="AA9" s="330" t="s">
        <v>426</v>
      </c>
      <c r="AB9" s="109">
        <v>1</v>
      </c>
      <c r="AC9" s="330">
        <f>+L9</f>
        <v>0</v>
      </c>
      <c r="AD9" s="331">
        <f>IFERROR(AC9/SUM($L9:$W9)*100,0)</f>
        <v>0</v>
      </c>
      <c r="AE9" s="330"/>
      <c r="AF9" s="331">
        <f>IFERROR(AE9/SUM($L9:$W9)*100,0)</f>
        <v>0</v>
      </c>
      <c r="AG9" s="330"/>
      <c r="AH9" s="332"/>
      <c r="AI9" s="330">
        <f>+M9</f>
        <v>0</v>
      </c>
      <c r="AJ9" s="331">
        <f>IFERROR(AI9/SUM($L9:$W9)*100,0)</f>
        <v>0</v>
      </c>
      <c r="AK9" s="330"/>
      <c r="AL9" s="331">
        <f>IFERROR(AK9/SUM($L9:$W9)*100,0)</f>
        <v>0</v>
      </c>
      <c r="AM9" s="330"/>
      <c r="AN9" s="332"/>
      <c r="AO9" s="330">
        <f>+N9</f>
        <v>0</v>
      </c>
      <c r="AP9" s="331">
        <f>IFERROR(AO9/SUM($L9:$W9)*100,0)</f>
        <v>0</v>
      </c>
      <c r="AQ9" s="330"/>
      <c r="AR9" s="331">
        <f>IFERROR(AQ9/SUM($L9:$W9)*100,0)</f>
        <v>0</v>
      </c>
      <c r="AS9" s="330"/>
      <c r="AT9" s="332"/>
      <c r="AU9" s="330">
        <f>+O9</f>
        <v>1</v>
      </c>
      <c r="AV9" s="331">
        <f>IFERROR(AU9/SUM($L9:$W9)*100,0)</f>
        <v>100</v>
      </c>
      <c r="AW9" s="330"/>
      <c r="AX9" s="331">
        <f>IFERROR(AW9/SUM($L9:$W9)*100,0)</f>
        <v>0</v>
      </c>
      <c r="AY9" s="330"/>
      <c r="AZ9" s="332"/>
      <c r="BA9" s="333">
        <f t="shared" ref="BA9:BA32" si="0">+P9</f>
        <v>0</v>
      </c>
      <c r="BB9" s="320">
        <f>IFERROR(BA9/SUM($L9:$W9)*100,0)</f>
        <v>0</v>
      </c>
      <c r="BC9" s="333"/>
      <c r="BD9" s="320">
        <f>IFERROR(BC9/SUM($L9:$W9)*100,0)</f>
        <v>0</v>
      </c>
      <c r="BE9" s="333"/>
      <c r="BF9" s="332"/>
      <c r="BG9" s="333">
        <f>+Q9</f>
        <v>0</v>
      </c>
      <c r="BH9" s="320">
        <f>IFERROR(BG9/SUM($L9:$W9)*100,0)</f>
        <v>0</v>
      </c>
      <c r="BI9" s="334"/>
      <c r="BJ9" s="320">
        <f>IFERROR(BI9/SUM($L9:$W9)*100,0)</f>
        <v>0</v>
      </c>
      <c r="BK9" s="334"/>
      <c r="BL9" s="332"/>
      <c r="BM9" s="333">
        <f>+R9</f>
        <v>0</v>
      </c>
      <c r="BN9" s="320">
        <f>IFERROR(BM9/SUM($L9:$W9)*100,0)</f>
        <v>0</v>
      </c>
      <c r="BO9" s="333"/>
      <c r="BP9" s="335">
        <f>IFERROR(BO9/SUM($L9:$W9)*100,0)</f>
        <v>0</v>
      </c>
      <c r="BQ9" s="332"/>
      <c r="BR9" s="332"/>
      <c r="BS9" s="332">
        <f>+S9</f>
        <v>0</v>
      </c>
      <c r="BT9" s="335">
        <f>IFERROR(BS9/SUM($L9:$W9)*100,0)</f>
        <v>0</v>
      </c>
      <c r="BU9" s="332"/>
      <c r="BV9" s="335">
        <f>IFERROR(BU9/SUM($L9:$W9)*100,0)</f>
        <v>0</v>
      </c>
      <c r="BW9" s="332"/>
      <c r="BX9" s="332"/>
      <c r="BY9" s="332">
        <f>+T9</f>
        <v>0</v>
      </c>
      <c r="BZ9" s="335">
        <f>IFERROR(BY9/SUM($L9:$W9)*100,0)</f>
        <v>0</v>
      </c>
      <c r="CA9" s="332"/>
      <c r="CB9" s="335">
        <f>IFERROR(CA9/SUM($L9:$W9)*100,0)</f>
        <v>0</v>
      </c>
      <c r="CC9" s="332"/>
      <c r="CD9" s="332"/>
      <c r="CE9" s="332">
        <f>+U9</f>
        <v>0</v>
      </c>
      <c r="CF9" s="335">
        <f>IFERROR(CE9/SUM($L9:$W9)*100,0)</f>
        <v>0</v>
      </c>
      <c r="CG9" s="332"/>
      <c r="CH9" s="335">
        <f>IFERROR(CG9/SUM($L9:$W9)*100,0)</f>
        <v>0</v>
      </c>
      <c r="CI9" s="332"/>
      <c r="CJ9" s="332"/>
      <c r="CK9" s="332">
        <f>+V9</f>
        <v>0</v>
      </c>
      <c r="CL9" s="335">
        <f>IFERROR(CK9/SUM($L9:$W9)*100,0)</f>
        <v>0</v>
      </c>
      <c r="CM9" s="332"/>
      <c r="CN9" s="335">
        <f>IFERROR(CM9/SUM($L9:$W9)*100,0)</f>
        <v>0</v>
      </c>
      <c r="CO9" s="332"/>
      <c r="CP9" s="332"/>
      <c r="CQ9" s="332">
        <f>+W9</f>
        <v>0</v>
      </c>
      <c r="CR9" s="335">
        <f>IFERROR(CQ9/SUM($L9:$W9)*100,0)</f>
        <v>0</v>
      </c>
      <c r="CS9" s="332"/>
      <c r="CT9" s="335">
        <f>IFERROR(CS9/SUM($L9:$W9)*100,0)</f>
        <v>0</v>
      </c>
      <c r="CU9" s="332"/>
      <c r="CV9" s="332"/>
      <c r="CW9" s="332">
        <f t="shared" ref="CW9:CX32" si="1">SUM(CS9,CM9,CG9,CA9,BU9,BO9,BI9,BC9,AW9,AQ9,AK9,AE9)</f>
        <v>0</v>
      </c>
      <c r="CX9" s="335">
        <f t="shared" si="1"/>
        <v>0</v>
      </c>
      <c r="CY9" s="336"/>
      <c r="CZ9" s="337"/>
      <c r="DA9" s="338"/>
      <c r="DB9" s="339"/>
      <c r="DC9" s="340"/>
      <c r="DD9" s="340"/>
      <c r="DE9" s="341"/>
      <c r="DF9" s="342"/>
      <c r="DG9" s="342"/>
      <c r="DH9" s="342"/>
      <c r="DI9" s="342"/>
      <c r="DJ9" s="342"/>
      <c r="DK9" s="342"/>
      <c r="DL9" s="343"/>
      <c r="DM9" s="344"/>
    </row>
    <row r="10" spans="1:117" ht="149.25" customHeight="1" thickBot="1">
      <c r="A10" s="82"/>
      <c r="B10" s="326" t="s">
        <v>190</v>
      </c>
      <c r="C10" s="445" t="s">
        <v>607</v>
      </c>
      <c r="D10" s="326" t="s">
        <v>200</v>
      </c>
      <c r="E10" s="326" t="s">
        <v>325</v>
      </c>
      <c r="F10" s="326" t="s">
        <v>207</v>
      </c>
      <c r="G10" s="326" t="s">
        <v>223</v>
      </c>
      <c r="H10" s="327" t="s">
        <v>421</v>
      </c>
      <c r="I10" s="327" t="s">
        <v>422</v>
      </c>
      <c r="J10" s="680" t="s">
        <v>427</v>
      </c>
      <c r="K10" s="680"/>
      <c r="L10" s="328"/>
      <c r="M10" s="328"/>
      <c r="N10" s="328"/>
      <c r="O10" s="328"/>
      <c r="P10" s="328">
        <v>1</v>
      </c>
      <c r="Q10" s="328"/>
      <c r="R10" s="328"/>
      <c r="S10" s="328">
        <v>1</v>
      </c>
      <c r="T10" s="328"/>
      <c r="U10" s="328"/>
      <c r="V10" s="328"/>
      <c r="W10" s="328">
        <v>1</v>
      </c>
      <c r="X10" s="328" t="s">
        <v>74</v>
      </c>
      <c r="Y10" s="329" t="s">
        <v>424</v>
      </c>
      <c r="Z10" s="330" t="s">
        <v>428</v>
      </c>
      <c r="AA10" s="330" t="s">
        <v>429</v>
      </c>
      <c r="AB10" s="109">
        <v>1</v>
      </c>
      <c r="AC10" s="330">
        <f t="shared" ref="AC10:AC32" si="2">+L10</f>
        <v>0</v>
      </c>
      <c r="AD10" s="331">
        <f t="shared" ref="AD10:AD32" si="3">IFERROR(AC10/SUM($L10:$W10)*100,0)</f>
        <v>0</v>
      </c>
      <c r="AE10" s="330"/>
      <c r="AF10" s="331">
        <f>IFERROR(AE10/SUM($L10:$W10)*100,0)</f>
        <v>0</v>
      </c>
      <c r="AG10" s="330"/>
      <c r="AH10" s="332"/>
      <c r="AI10" s="330">
        <f>+M10</f>
        <v>0</v>
      </c>
      <c r="AJ10" s="331">
        <f t="shared" ref="AJ10:AJ32" si="4">IFERROR(AI10/SUM($L10:$W10)*100,0)</f>
        <v>0</v>
      </c>
      <c r="AK10" s="330"/>
      <c r="AL10" s="331">
        <f>IFERROR(AK10/SUM($L10:$W10)*100,0)</f>
        <v>0</v>
      </c>
      <c r="AM10" s="330"/>
      <c r="AN10" s="332"/>
      <c r="AO10" s="330">
        <f>+N10</f>
        <v>0</v>
      </c>
      <c r="AP10" s="331">
        <f t="shared" ref="AP10:AP32" si="5">IFERROR(AO10/SUM($L10:$W10)*100,0)</f>
        <v>0</v>
      </c>
      <c r="AQ10" s="330"/>
      <c r="AR10" s="331">
        <f>IFERROR(AQ10/SUM($L10:$W10)*100,0)</f>
        <v>0</v>
      </c>
      <c r="AS10" s="330"/>
      <c r="AT10" s="332"/>
      <c r="AU10" s="330">
        <f t="shared" ref="AU10:AU32" si="6">+O10</f>
        <v>0</v>
      </c>
      <c r="AV10" s="331">
        <f t="shared" ref="AV10:AV32" si="7">IFERROR(AU10/SUM($L10:$W10)*100,0)</f>
        <v>0</v>
      </c>
      <c r="AW10" s="330"/>
      <c r="AX10" s="331">
        <f>IFERROR(AW10/SUM($L10:$W10)*100,0)</f>
        <v>0</v>
      </c>
      <c r="AY10" s="330"/>
      <c r="AZ10" s="332"/>
      <c r="BA10" s="333">
        <f t="shared" si="0"/>
        <v>1</v>
      </c>
      <c r="BB10" s="320">
        <f t="shared" ref="BB10:BB32" si="8">IFERROR(BA10/SUM($L10:$W10)*100,0)</f>
        <v>33.333333333333329</v>
      </c>
      <c r="BC10" s="333"/>
      <c r="BD10" s="320">
        <f>IFERROR(BC10/SUM($L10:$W10)*100,0)</f>
        <v>0</v>
      </c>
      <c r="BE10" s="333"/>
      <c r="BF10" s="332"/>
      <c r="BG10" s="333">
        <f t="shared" ref="BG10:BG32" si="9">+Q10</f>
        <v>0</v>
      </c>
      <c r="BH10" s="320">
        <f t="shared" ref="BH10:BH32" si="10">IFERROR(BG10/SUM($L10:$W10)*100,0)</f>
        <v>0</v>
      </c>
      <c r="BI10" s="334"/>
      <c r="BJ10" s="320">
        <f>IFERROR(BI10/SUM($L10:$W10)*100,0)</f>
        <v>0</v>
      </c>
      <c r="BK10" s="334"/>
      <c r="BL10" s="332"/>
      <c r="BM10" s="333">
        <f t="shared" ref="BM10:BM32" si="11">+R10</f>
        <v>0</v>
      </c>
      <c r="BN10" s="320">
        <f t="shared" ref="BN10:BN32" si="12">IFERROR(BM10/SUM($L10:$W10)*100,0)</f>
        <v>0</v>
      </c>
      <c r="BO10" s="333"/>
      <c r="BP10" s="335">
        <f>IFERROR(BO10/SUM($L10:$W10)*100,0)</f>
        <v>0</v>
      </c>
      <c r="BQ10" s="332"/>
      <c r="BR10" s="332"/>
      <c r="BS10" s="332">
        <f t="shared" ref="BS10:BS32" si="13">+S10</f>
        <v>1</v>
      </c>
      <c r="BT10" s="335">
        <f t="shared" ref="BT10:BT32" si="14">IFERROR(BS10/SUM($L10:$W10)*100,0)</f>
        <v>33.333333333333329</v>
      </c>
      <c r="BU10" s="332"/>
      <c r="BV10" s="335">
        <f>IFERROR(BU10/SUM($L10:$W10)*100,0)</f>
        <v>0</v>
      </c>
      <c r="BW10" s="332"/>
      <c r="BX10" s="332"/>
      <c r="BY10" s="332">
        <f t="shared" ref="BY10:BY32" si="15">+T10</f>
        <v>0</v>
      </c>
      <c r="BZ10" s="335">
        <f t="shared" ref="BZ10:BZ32" si="16">IFERROR(BY10/SUM($L10:$W10)*100,0)</f>
        <v>0</v>
      </c>
      <c r="CA10" s="332"/>
      <c r="CB10" s="335">
        <f>IFERROR(CA10/SUM($L10:$W10)*100,0)</f>
        <v>0</v>
      </c>
      <c r="CC10" s="332"/>
      <c r="CD10" s="332"/>
      <c r="CE10" s="332">
        <f t="shared" ref="CE10:CE32" si="17">+U10</f>
        <v>0</v>
      </c>
      <c r="CF10" s="335">
        <f t="shared" ref="CF10:CF32" si="18">IFERROR(CE10/SUM($L10:$W10)*100,0)</f>
        <v>0</v>
      </c>
      <c r="CG10" s="332"/>
      <c r="CH10" s="335">
        <f>IFERROR(CG10/SUM($L10:$W10)*100,0)</f>
        <v>0</v>
      </c>
      <c r="CI10" s="332"/>
      <c r="CJ10" s="332"/>
      <c r="CK10" s="332">
        <f t="shared" ref="CK10:CK32" si="19">+V10</f>
        <v>0</v>
      </c>
      <c r="CL10" s="335">
        <f t="shared" ref="CL10:CL32" si="20">IFERROR(CK10/SUM($L10:$W10)*100,0)</f>
        <v>0</v>
      </c>
      <c r="CM10" s="332"/>
      <c r="CN10" s="335">
        <f>IFERROR(CM10/SUM($L10:$W10)*100,0)</f>
        <v>0</v>
      </c>
      <c r="CO10" s="332"/>
      <c r="CP10" s="332"/>
      <c r="CQ10" s="332">
        <f t="shared" ref="CQ10:CQ32" si="21">+W10</f>
        <v>1</v>
      </c>
      <c r="CR10" s="335">
        <f t="shared" ref="CR10:CR32" si="22">IFERROR(CQ10/SUM($L10:$W10)*100,0)</f>
        <v>33.333333333333329</v>
      </c>
      <c r="CS10" s="332"/>
      <c r="CT10" s="335">
        <f>IFERROR(CS10/SUM($L10:$W10)*100,0)</f>
        <v>0</v>
      </c>
      <c r="CU10" s="332"/>
      <c r="CV10" s="332"/>
      <c r="CW10" s="332">
        <f t="shared" si="1"/>
        <v>0</v>
      </c>
      <c r="CX10" s="335">
        <f t="shared" si="1"/>
        <v>0</v>
      </c>
      <c r="CY10" s="345"/>
      <c r="CZ10" s="346"/>
      <c r="DA10" s="338"/>
      <c r="DB10" s="339"/>
      <c r="DC10" s="340"/>
      <c r="DD10" s="340"/>
      <c r="DE10" s="340"/>
      <c r="DF10" s="347"/>
      <c r="DG10" s="347"/>
      <c r="DH10" s="347"/>
      <c r="DI10" s="347"/>
      <c r="DJ10" s="347"/>
      <c r="DK10" s="347"/>
      <c r="DL10" s="348"/>
      <c r="DM10" s="349"/>
    </row>
    <row r="11" spans="1:117" ht="133.5" customHeight="1">
      <c r="A11" s="82"/>
      <c r="B11" s="326" t="s">
        <v>190</v>
      </c>
      <c r="C11" s="445" t="s">
        <v>607</v>
      </c>
      <c r="D11" s="326" t="s">
        <v>200</v>
      </c>
      <c r="E11" s="326" t="s">
        <v>430</v>
      </c>
      <c r="F11" s="326" t="s">
        <v>431</v>
      </c>
      <c r="G11" s="326" t="s">
        <v>223</v>
      </c>
      <c r="H11" s="327" t="s">
        <v>421</v>
      </c>
      <c r="I11" s="350" t="s">
        <v>432</v>
      </c>
      <c r="J11" s="680" t="s">
        <v>433</v>
      </c>
      <c r="K11" s="680"/>
      <c r="L11" s="328"/>
      <c r="M11" s="328"/>
      <c r="N11" s="328">
        <v>1</v>
      </c>
      <c r="O11" s="328"/>
      <c r="P11" s="328"/>
      <c r="Q11" s="328">
        <v>1</v>
      </c>
      <c r="R11" s="328"/>
      <c r="S11" s="328">
        <v>1</v>
      </c>
      <c r="T11" s="328"/>
      <c r="U11" s="328">
        <v>2</v>
      </c>
      <c r="V11" s="328"/>
      <c r="W11" s="328"/>
      <c r="X11" s="328" t="s">
        <v>74</v>
      </c>
      <c r="Y11" s="328" t="s">
        <v>424</v>
      </c>
      <c r="Z11" s="330" t="s">
        <v>434</v>
      </c>
      <c r="AA11" s="330" t="s">
        <v>435</v>
      </c>
      <c r="AB11" s="109">
        <v>1</v>
      </c>
      <c r="AC11" s="330">
        <f t="shared" si="2"/>
        <v>0</v>
      </c>
      <c r="AD11" s="331">
        <f t="shared" si="3"/>
        <v>0</v>
      </c>
      <c r="AE11" s="330"/>
      <c r="AF11" s="331">
        <f t="shared" ref="AF11:AF32" si="23">IFERROR(AE11/SUM($L11:$W11)*100,0)</f>
        <v>0</v>
      </c>
      <c r="AG11" s="330"/>
      <c r="AH11" s="332"/>
      <c r="AI11" s="330">
        <f t="shared" ref="AI11:AI32" si="24">+M11</f>
        <v>0</v>
      </c>
      <c r="AJ11" s="331">
        <f t="shared" si="4"/>
        <v>0</v>
      </c>
      <c r="AK11" s="330"/>
      <c r="AL11" s="331">
        <f t="shared" ref="AL11:AL32" si="25">IFERROR(AK11/SUM($L11:$W11)*100,0)</f>
        <v>0</v>
      </c>
      <c r="AM11" s="330"/>
      <c r="AN11" s="332"/>
      <c r="AO11" s="330">
        <f t="shared" ref="AO11:AO32" si="26">+N11</f>
        <v>1</v>
      </c>
      <c r="AP11" s="331">
        <f t="shared" si="5"/>
        <v>20</v>
      </c>
      <c r="AQ11" s="330"/>
      <c r="AR11" s="331">
        <f t="shared" ref="AR11:AR32" si="27">IFERROR(AQ11/SUM($L11:$W11)*100,0)</f>
        <v>0</v>
      </c>
      <c r="AS11" s="330"/>
      <c r="AT11" s="332"/>
      <c r="AU11" s="330">
        <f t="shared" si="6"/>
        <v>0</v>
      </c>
      <c r="AV11" s="331">
        <f t="shared" si="7"/>
        <v>0</v>
      </c>
      <c r="AW11" s="330"/>
      <c r="AX11" s="331">
        <f t="shared" ref="AX11:AX32" si="28">IFERROR(AW11/SUM($L11:$W11)*100,0)</f>
        <v>0</v>
      </c>
      <c r="AY11" s="330"/>
      <c r="AZ11" s="332"/>
      <c r="BA11" s="333">
        <f t="shared" si="0"/>
        <v>0</v>
      </c>
      <c r="BB11" s="320">
        <f t="shared" si="8"/>
        <v>0</v>
      </c>
      <c r="BC11" s="333"/>
      <c r="BD11" s="320">
        <f t="shared" ref="BD11:BD32" si="29">IFERROR(BC11/SUM($L11:$W11)*100,0)</f>
        <v>0</v>
      </c>
      <c r="BE11" s="333"/>
      <c r="BF11" s="332"/>
      <c r="BG11" s="333">
        <f t="shared" si="9"/>
        <v>1</v>
      </c>
      <c r="BH11" s="320">
        <f t="shared" si="10"/>
        <v>20</v>
      </c>
      <c r="BI11" s="334"/>
      <c r="BJ11" s="320">
        <f t="shared" ref="BJ11:BJ32" si="30">IFERROR(BI11/SUM($L11:$W11)*100,0)</f>
        <v>0</v>
      </c>
      <c r="BK11" s="334"/>
      <c r="BL11" s="332"/>
      <c r="BM11" s="333">
        <f t="shared" si="11"/>
        <v>0</v>
      </c>
      <c r="BN11" s="320">
        <f t="shared" si="12"/>
        <v>0</v>
      </c>
      <c r="BO11" s="333"/>
      <c r="BP11" s="335">
        <f t="shared" ref="BP11:BP32" si="31">IFERROR(BO11/SUM($L11:$W11)*100,0)</f>
        <v>0</v>
      </c>
      <c r="BQ11" s="332"/>
      <c r="BR11" s="332"/>
      <c r="BS11" s="332">
        <f t="shared" si="13"/>
        <v>1</v>
      </c>
      <c r="BT11" s="335">
        <f t="shared" si="14"/>
        <v>20</v>
      </c>
      <c r="BU11" s="332"/>
      <c r="BV11" s="335">
        <f t="shared" ref="BV11:BV32" si="32">IFERROR(BU11/SUM($L11:$W11)*100,0)</f>
        <v>0</v>
      </c>
      <c r="BW11" s="332"/>
      <c r="BX11" s="332"/>
      <c r="BY11" s="332">
        <f t="shared" si="15"/>
        <v>0</v>
      </c>
      <c r="BZ11" s="335">
        <f t="shared" si="16"/>
        <v>0</v>
      </c>
      <c r="CA11" s="332"/>
      <c r="CB11" s="335">
        <f t="shared" ref="CB11:CB32" si="33">IFERROR(CA11/SUM($L11:$W11)*100,0)</f>
        <v>0</v>
      </c>
      <c r="CC11" s="332"/>
      <c r="CD11" s="332"/>
      <c r="CE11" s="332">
        <f t="shared" si="17"/>
        <v>2</v>
      </c>
      <c r="CF11" s="335">
        <f t="shared" si="18"/>
        <v>40</v>
      </c>
      <c r="CG11" s="332"/>
      <c r="CH11" s="335">
        <f t="shared" ref="CH11:CH32" si="34">IFERROR(CG11/SUM($L11:$W11)*100,0)</f>
        <v>0</v>
      </c>
      <c r="CI11" s="332"/>
      <c r="CJ11" s="332"/>
      <c r="CK11" s="332">
        <f t="shared" si="19"/>
        <v>0</v>
      </c>
      <c r="CL11" s="335">
        <f t="shared" si="20"/>
        <v>0</v>
      </c>
      <c r="CM11" s="332"/>
      <c r="CN11" s="335">
        <f t="shared" ref="CN11:CN32" si="35">IFERROR(CM11/SUM($L11:$W11)*100,0)</f>
        <v>0</v>
      </c>
      <c r="CO11" s="332"/>
      <c r="CP11" s="332"/>
      <c r="CQ11" s="332">
        <f t="shared" si="21"/>
        <v>0</v>
      </c>
      <c r="CR11" s="335">
        <f t="shared" si="22"/>
        <v>0</v>
      </c>
      <c r="CS11" s="332"/>
      <c r="CT11" s="335">
        <f t="shared" ref="CT11:CT32" si="36">IFERROR(CS11/SUM($L11:$W11)*100,0)</f>
        <v>0</v>
      </c>
      <c r="CU11" s="332"/>
      <c r="CV11" s="332"/>
      <c r="CW11" s="332">
        <f t="shared" si="1"/>
        <v>0</v>
      </c>
      <c r="CX11" s="335">
        <f t="shared" si="1"/>
        <v>0</v>
      </c>
      <c r="CY11" s="345"/>
      <c r="CZ11" s="346"/>
      <c r="DA11" s="338"/>
      <c r="DB11" s="339"/>
      <c r="DC11" s="340"/>
      <c r="DD11" s="340"/>
      <c r="DE11" s="340"/>
      <c r="DF11" s="347"/>
      <c r="DG11" s="347"/>
      <c r="DH11" s="347"/>
      <c r="DI11" s="347"/>
      <c r="DJ11" s="347"/>
      <c r="DK11" s="347"/>
      <c r="DL11" s="348"/>
      <c r="DM11" s="349"/>
    </row>
    <row r="12" spans="1:117" ht="133.5" customHeight="1">
      <c r="A12" s="82"/>
      <c r="B12" s="326" t="s">
        <v>190</v>
      </c>
      <c r="C12" s="445" t="s">
        <v>607</v>
      </c>
      <c r="D12" s="326" t="s">
        <v>200</v>
      </c>
      <c r="E12" s="326" t="s">
        <v>812</v>
      </c>
      <c r="F12" s="326" t="s">
        <v>813</v>
      </c>
      <c r="G12" s="326" t="s">
        <v>223</v>
      </c>
      <c r="H12" s="327" t="s">
        <v>421</v>
      </c>
      <c r="I12" s="350" t="s">
        <v>432</v>
      </c>
      <c r="J12" s="680" t="s">
        <v>835</v>
      </c>
      <c r="K12" s="680"/>
      <c r="L12" s="328">
        <v>1</v>
      </c>
      <c r="M12" s="328"/>
      <c r="N12" s="328"/>
      <c r="O12" s="328"/>
      <c r="P12" s="328"/>
      <c r="Q12" s="328"/>
      <c r="R12" s="328"/>
      <c r="S12" s="328"/>
      <c r="T12" s="328"/>
      <c r="U12" s="328"/>
      <c r="V12" s="328"/>
      <c r="W12" s="328"/>
      <c r="X12" s="328" t="s">
        <v>74</v>
      </c>
      <c r="Y12" s="328" t="s">
        <v>424</v>
      </c>
      <c r="Z12" s="330" t="s">
        <v>836</v>
      </c>
      <c r="AA12" s="330" t="s">
        <v>837</v>
      </c>
      <c r="AB12" s="109">
        <v>1</v>
      </c>
      <c r="AC12" s="330">
        <f t="shared" ref="AC12" si="37">+L12</f>
        <v>1</v>
      </c>
      <c r="AD12" s="331">
        <f t="shared" ref="AD12" si="38">IFERROR(AC12/SUM($L12:$W12)*100,0)</f>
        <v>100</v>
      </c>
      <c r="AE12" s="330"/>
      <c r="AF12" s="331">
        <f t="shared" ref="AF12" si="39">IFERROR(AE12/SUM($L12:$W12)*100,0)</f>
        <v>0</v>
      </c>
      <c r="AG12" s="330"/>
      <c r="AH12" s="332"/>
      <c r="AI12" s="330">
        <f t="shared" ref="AI12" si="40">+M12</f>
        <v>0</v>
      </c>
      <c r="AJ12" s="331">
        <f t="shared" ref="AJ12" si="41">IFERROR(AI12/SUM($L12:$W12)*100,0)</f>
        <v>0</v>
      </c>
      <c r="AK12" s="330"/>
      <c r="AL12" s="331">
        <f t="shared" ref="AL12" si="42">IFERROR(AK12/SUM($L12:$W12)*100,0)</f>
        <v>0</v>
      </c>
      <c r="AM12" s="330"/>
      <c r="AN12" s="332"/>
      <c r="AO12" s="330">
        <f t="shared" ref="AO12" si="43">+N12</f>
        <v>0</v>
      </c>
      <c r="AP12" s="331">
        <f t="shared" ref="AP12" si="44">IFERROR(AO12/SUM($L12:$W12)*100,0)</f>
        <v>0</v>
      </c>
      <c r="AQ12" s="330"/>
      <c r="AR12" s="331">
        <f t="shared" ref="AR12" si="45">IFERROR(AQ12/SUM($L12:$W12)*100,0)</f>
        <v>0</v>
      </c>
      <c r="AS12" s="330"/>
      <c r="AT12" s="332"/>
      <c r="AU12" s="330">
        <f t="shared" ref="AU12" si="46">+O12</f>
        <v>0</v>
      </c>
      <c r="AV12" s="331">
        <f t="shared" ref="AV12" si="47">IFERROR(AU12/SUM($L12:$W12)*100,0)</f>
        <v>0</v>
      </c>
      <c r="AW12" s="330"/>
      <c r="AX12" s="331">
        <f t="shared" ref="AX12" si="48">IFERROR(AW12/SUM($L12:$W12)*100,0)</f>
        <v>0</v>
      </c>
      <c r="AY12" s="330"/>
      <c r="AZ12" s="332"/>
      <c r="BA12" s="333">
        <f t="shared" ref="BA12" si="49">+P12</f>
        <v>0</v>
      </c>
      <c r="BB12" s="320">
        <f t="shared" ref="BB12" si="50">IFERROR(BA12/SUM($L12:$W12)*100,0)</f>
        <v>0</v>
      </c>
      <c r="BC12" s="333"/>
      <c r="BD12" s="320">
        <f t="shared" ref="BD12" si="51">IFERROR(BC12/SUM($L12:$W12)*100,0)</f>
        <v>0</v>
      </c>
      <c r="BE12" s="333"/>
      <c r="BF12" s="332"/>
      <c r="BG12" s="333">
        <f t="shared" ref="BG12" si="52">+Q12</f>
        <v>0</v>
      </c>
      <c r="BH12" s="320">
        <f t="shared" ref="BH12" si="53">IFERROR(BG12/SUM($L12:$W12)*100,0)</f>
        <v>0</v>
      </c>
      <c r="BI12" s="334"/>
      <c r="BJ12" s="320">
        <f t="shared" ref="BJ12" si="54">IFERROR(BI12/SUM($L12:$W12)*100,0)</f>
        <v>0</v>
      </c>
      <c r="BK12" s="334"/>
      <c r="BL12" s="332"/>
      <c r="BM12" s="333">
        <f t="shared" ref="BM12" si="55">+R12</f>
        <v>0</v>
      </c>
      <c r="BN12" s="320">
        <f t="shared" ref="BN12" si="56">IFERROR(BM12/SUM($L12:$W12)*100,0)</f>
        <v>0</v>
      </c>
      <c r="BO12" s="333"/>
      <c r="BP12" s="335">
        <f t="shared" ref="BP12" si="57">IFERROR(BO12/SUM($L12:$W12)*100,0)</f>
        <v>0</v>
      </c>
      <c r="BQ12" s="332"/>
      <c r="BR12" s="332"/>
      <c r="BS12" s="332">
        <f t="shared" ref="BS12" si="58">+S12</f>
        <v>0</v>
      </c>
      <c r="BT12" s="335">
        <f t="shared" ref="BT12" si="59">IFERROR(BS12/SUM($L12:$W12)*100,0)</f>
        <v>0</v>
      </c>
      <c r="BU12" s="332"/>
      <c r="BV12" s="335">
        <f t="shared" ref="BV12" si="60">IFERROR(BU12/SUM($L12:$W12)*100,0)</f>
        <v>0</v>
      </c>
      <c r="BW12" s="332"/>
      <c r="BX12" s="332"/>
      <c r="BY12" s="332">
        <f t="shared" ref="BY12" si="61">+T12</f>
        <v>0</v>
      </c>
      <c r="BZ12" s="335">
        <f t="shared" ref="BZ12" si="62">IFERROR(BY12/SUM($L12:$W12)*100,0)</f>
        <v>0</v>
      </c>
      <c r="CA12" s="332"/>
      <c r="CB12" s="335">
        <f t="shared" ref="CB12" si="63">IFERROR(CA12/SUM($L12:$W12)*100,0)</f>
        <v>0</v>
      </c>
      <c r="CC12" s="332"/>
      <c r="CD12" s="332"/>
      <c r="CE12" s="332">
        <f t="shared" ref="CE12" si="64">+U12</f>
        <v>0</v>
      </c>
      <c r="CF12" s="335">
        <f t="shared" ref="CF12" si="65">IFERROR(CE12/SUM($L12:$W12)*100,0)</f>
        <v>0</v>
      </c>
      <c r="CG12" s="332"/>
      <c r="CH12" s="335">
        <f t="shared" ref="CH12" si="66">IFERROR(CG12/SUM($L12:$W12)*100,0)</f>
        <v>0</v>
      </c>
      <c r="CI12" s="332"/>
      <c r="CJ12" s="332"/>
      <c r="CK12" s="332">
        <f t="shared" ref="CK12" si="67">+V12</f>
        <v>0</v>
      </c>
      <c r="CL12" s="335">
        <f t="shared" ref="CL12" si="68">IFERROR(CK12/SUM($L12:$W12)*100,0)</f>
        <v>0</v>
      </c>
      <c r="CM12" s="332"/>
      <c r="CN12" s="335">
        <f t="shared" ref="CN12" si="69">IFERROR(CM12/SUM($L12:$W12)*100,0)</f>
        <v>0</v>
      </c>
      <c r="CO12" s="332"/>
      <c r="CP12" s="332"/>
      <c r="CQ12" s="332">
        <f t="shared" ref="CQ12" si="70">+W12</f>
        <v>0</v>
      </c>
      <c r="CR12" s="335">
        <f t="shared" ref="CR12" si="71">IFERROR(CQ12/SUM($L12:$W12)*100,0)</f>
        <v>0</v>
      </c>
      <c r="CS12" s="332"/>
      <c r="CT12" s="335">
        <f t="shared" ref="CT12" si="72">IFERROR(CS12/SUM($L12:$W12)*100,0)</f>
        <v>0</v>
      </c>
      <c r="CU12" s="332"/>
      <c r="CV12" s="332"/>
      <c r="CW12" s="332">
        <f t="shared" ref="CW12" si="73">SUM(CS12,CM12,CG12,CA12,BU12,BO12,BI12,BC12,AW12,AQ12,AK12,AE12)</f>
        <v>0</v>
      </c>
      <c r="CX12" s="335"/>
      <c r="CY12" s="503"/>
      <c r="CZ12" s="352"/>
      <c r="DA12" s="504"/>
      <c r="DB12" s="504"/>
      <c r="DC12" s="505"/>
      <c r="DD12" s="505"/>
      <c r="DE12" s="505"/>
      <c r="DF12" s="352"/>
      <c r="DG12" s="352"/>
      <c r="DH12" s="352"/>
      <c r="DI12" s="352"/>
      <c r="DJ12" s="352"/>
      <c r="DK12" s="352"/>
      <c r="DL12" s="352"/>
      <c r="DM12" s="352"/>
    </row>
    <row r="13" spans="1:117" s="79" customFormat="1">
      <c r="B13" s="395"/>
      <c r="C13" s="185"/>
      <c r="D13" s="395"/>
      <c r="E13" s="395"/>
      <c r="F13" s="395"/>
      <c r="G13" s="395"/>
      <c r="H13" s="395"/>
      <c r="I13" s="395"/>
      <c r="J13" s="632" t="s">
        <v>444</v>
      </c>
      <c r="K13" s="632"/>
      <c r="L13" s="379">
        <f>SUM(L1:L12)</f>
        <v>1</v>
      </c>
      <c r="M13" s="379">
        <f t="shared" ref="M13:W13" si="74">SUM(M1:M12)</f>
        <v>0</v>
      </c>
      <c r="N13" s="379">
        <f t="shared" si="74"/>
        <v>1</v>
      </c>
      <c r="O13" s="379">
        <f t="shared" si="74"/>
        <v>1</v>
      </c>
      <c r="P13" s="379">
        <f t="shared" si="74"/>
        <v>1</v>
      </c>
      <c r="Q13" s="379">
        <f t="shared" si="74"/>
        <v>1</v>
      </c>
      <c r="R13" s="379">
        <f t="shared" si="74"/>
        <v>0</v>
      </c>
      <c r="S13" s="379">
        <f t="shared" si="74"/>
        <v>2</v>
      </c>
      <c r="T13" s="379">
        <f t="shared" si="74"/>
        <v>0</v>
      </c>
      <c r="U13" s="379">
        <f t="shared" si="74"/>
        <v>2</v>
      </c>
      <c r="V13" s="379">
        <f t="shared" si="74"/>
        <v>0</v>
      </c>
      <c r="W13" s="379">
        <f t="shared" si="74"/>
        <v>1</v>
      </c>
      <c r="X13" s="395"/>
      <c r="Y13" s="395"/>
      <c r="Z13" s="395"/>
      <c r="AA13" s="395"/>
      <c r="AB13" s="379" t="s">
        <v>445</v>
      </c>
      <c r="AC13" s="379">
        <f>SUM(AC1:AC12)</f>
        <v>1</v>
      </c>
      <c r="AD13" s="396">
        <f>IFERROR(AC13/SUM($L13:$W13),0)</f>
        <v>0.1</v>
      </c>
      <c r="AE13" s="379">
        <f>SUM(AE1:AE12)</f>
        <v>0</v>
      </c>
      <c r="AF13" s="318">
        <f>IFERROR(AE13/SUM($L13:$W13),0)</f>
        <v>0</v>
      </c>
      <c r="AG13" s="395"/>
      <c r="AH13" s="395"/>
      <c r="AI13" s="379">
        <f>SUM(AI1:AI12)</f>
        <v>0</v>
      </c>
      <c r="AJ13" s="396">
        <f>IFERROR(AI13/SUM($L13:$W13),0)</f>
        <v>0</v>
      </c>
      <c r="AK13" s="379">
        <f>SUM(AK1:AK12)</f>
        <v>0</v>
      </c>
      <c r="AL13" s="318">
        <f>IFERROR(AK13/SUM($L13:$W13),0)</f>
        <v>0</v>
      </c>
      <c r="AM13" s="395"/>
      <c r="AN13" s="395"/>
      <c r="AO13" s="379">
        <f>SUM(AO1:AO12)</f>
        <v>1</v>
      </c>
      <c r="AP13" s="317">
        <f>IFERROR(AO13/SUM($L13:$W13),0)</f>
        <v>0.1</v>
      </c>
      <c r="AQ13" s="379">
        <f>SUM(AQ1:AQ12)</f>
        <v>0</v>
      </c>
      <c r="AR13" s="317">
        <f>IFERROR(AQ13/SUM($L13:$W13),0)</f>
        <v>0</v>
      </c>
      <c r="AS13" s="395"/>
      <c r="AT13" s="395"/>
      <c r="AU13" s="379">
        <f>SUM(AU1:AU12)</f>
        <v>1</v>
      </c>
      <c r="AV13" s="317">
        <f>IFERROR(AU13/SUM($L13:$W13),0)</f>
        <v>0.1</v>
      </c>
      <c r="AW13" s="379">
        <f>SUM(AW1:AW12)</f>
        <v>0</v>
      </c>
      <c r="AX13" s="317">
        <f>IFERROR(AW13/SUM($L13:$W13),0)</f>
        <v>0</v>
      </c>
      <c r="AY13" s="395"/>
      <c r="AZ13" s="395"/>
      <c r="BA13" s="379">
        <f>SUM(BA1:BA12)</f>
        <v>1</v>
      </c>
      <c r="BB13" s="317">
        <f>IFERROR(BA13/SUM($L13:$W13),0)</f>
        <v>0.1</v>
      </c>
      <c r="BC13" s="379">
        <f>SUM(BC1:BC12)</f>
        <v>0</v>
      </c>
      <c r="BD13" s="317">
        <f>IFERROR(BC13/SUM($L13:$W13),0)</f>
        <v>0</v>
      </c>
      <c r="BE13" s="395"/>
      <c r="BF13" s="395"/>
      <c r="BG13" s="379">
        <f>SUM(BG1:BG12)</f>
        <v>1</v>
      </c>
      <c r="BH13" s="317">
        <f>IFERROR(BG13/SUM($L13:$W13),0)</f>
        <v>0.1</v>
      </c>
      <c r="BI13" s="379">
        <f>SUM(BI1:BI12)</f>
        <v>0</v>
      </c>
      <c r="BJ13" s="379">
        <f>IFERROR(BI13/SUM($L13:$W13),0)</f>
        <v>0</v>
      </c>
      <c r="BK13" s="395"/>
      <c r="BL13" s="395"/>
      <c r="BM13" s="379">
        <f>SUM(BM1:BM12)</f>
        <v>0</v>
      </c>
      <c r="BN13" s="317">
        <f>IFERROR(BM13/SUM($L13:$W13),0)</f>
        <v>0</v>
      </c>
      <c r="BO13" s="379">
        <f>SUM(BO1:BO12)</f>
        <v>0</v>
      </c>
      <c r="BP13" s="317">
        <f>IFERROR(BO13/SUM($L13:$W13),0)</f>
        <v>0</v>
      </c>
      <c r="BQ13" s="395"/>
      <c r="BR13" s="395"/>
      <c r="BS13" s="379">
        <f>SUM(BS1:BS12)</f>
        <v>2</v>
      </c>
      <c r="BT13" s="317">
        <f>IFERROR(BS13/SUM($L13:$W13),0)</f>
        <v>0.2</v>
      </c>
      <c r="BU13" s="379">
        <f>SUM(BU1:BU12)</f>
        <v>0</v>
      </c>
      <c r="BV13" s="317">
        <f>IFERROR(BU13/SUM($L13:$W13),0)</f>
        <v>0</v>
      </c>
      <c r="BW13" s="395"/>
      <c r="BX13" s="395"/>
      <c r="BY13" s="379">
        <f>SUM(BY1:BY12)</f>
        <v>0</v>
      </c>
      <c r="BZ13" s="317">
        <f>IFERROR(BY13/SUM($L13:$W13),0)</f>
        <v>0</v>
      </c>
      <c r="CA13" s="379">
        <f>SUM(CA1:CA12)</f>
        <v>0</v>
      </c>
      <c r="CB13" s="317">
        <f>IFERROR(CA13/SUM($L13:$W13),0)</f>
        <v>0</v>
      </c>
      <c r="CC13" s="395"/>
      <c r="CD13" s="395"/>
      <c r="CE13" s="379">
        <f>SUM(CE1:CE12)</f>
        <v>2</v>
      </c>
      <c r="CF13" s="317">
        <f>IFERROR(CE13/SUM($L13:$W13),0)</f>
        <v>0.2</v>
      </c>
      <c r="CG13" s="379">
        <f>SUM(CG1:CG12)</f>
        <v>0</v>
      </c>
      <c r="CH13" s="317">
        <f>IFERROR(CG13/SUM($L13:$W13),0)</f>
        <v>0</v>
      </c>
      <c r="CI13" s="395"/>
      <c r="CJ13" s="395"/>
      <c r="CK13" s="379">
        <f>SUM(CK1:CK12)</f>
        <v>0</v>
      </c>
      <c r="CL13" s="317">
        <f>IFERROR(CK13/SUM($L13:$W13),0)</f>
        <v>0</v>
      </c>
      <c r="CM13" s="379">
        <f>SUM(CM1:CM12)</f>
        <v>0</v>
      </c>
      <c r="CN13" s="317">
        <f>IFERROR(CM13/SUM($L13:$W13),0)</f>
        <v>0</v>
      </c>
      <c r="CO13" s="395"/>
      <c r="CP13" s="395"/>
      <c r="CQ13" s="379">
        <f>SUM(CQ1:CQ12)</f>
        <v>1</v>
      </c>
      <c r="CR13" s="317">
        <f>IFERROR(CQ13/SUM($L13:$W13),0)</f>
        <v>0.1</v>
      </c>
      <c r="CS13" s="379">
        <f>SUM(CS1:CS12)</f>
        <v>0</v>
      </c>
      <c r="CT13" s="317">
        <f>IFERROR(CS13/SUM($L13:$W13),0)</f>
        <v>0</v>
      </c>
      <c r="CU13" s="395"/>
      <c r="CV13" s="395"/>
      <c r="CW13" s="395"/>
      <c r="CX13" s="379">
        <f>SUM(CT13,CN13,CH13,CB13,BV13,BP13,BJ13:BJ13,BD13,AX13,AR13,AL13,AF13)</f>
        <v>0</v>
      </c>
      <c r="CY13" s="395"/>
      <c r="CZ13" s="395"/>
      <c r="DA13" s="395"/>
      <c r="DB13" s="395"/>
      <c r="DC13" s="395"/>
      <c r="DD13" s="395"/>
      <c r="DE13" s="395"/>
      <c r="DF13" s="395"/>
      <c r="DG13" s="395"/>
      <c r="DH13" s="395"/>
      <c r="DI13" s="395"/>
      <c r="DJ13" s="395"/>
      <c r="DK13" s="395"/>
      <c r="DL13" s="395"/>
      <c r="DM13" s="395"/>
    </row>
    <row r="14" spans="1:117" s="79" customFormat="1" ht="256.5" hidden="1" customHeight="1">
      <c r="B14" s="353" t="s">
        <v>192</v>
      </c>
      <c r="C14" s="156" t="s">
        <v>607</v>
      </c>
      <c r="D14" s="156" t="s">
        <v>198</v>
      </c>
      <c r="E14" s="355" t="s">
        <v>316</v>
      </c>
      <c r="F14" s="356" t="s">
        <v>204</v>
      </c>
      <c r="G14" s="357" t="s">
        <v>213</v>
      </c>
      <c r="H14" s="351"/>
      <c r="I14" s="351"/>
      <c r="J14" s="351"/>
      <c r="K14" s="351"/>
      <c r="L14" s="351"/>
      <c r="M14" s="351"/>
      <c r="N14" s="351"/>
      <c r="O14" s="351"/>
      <c r="P14" s="351"/>
      <c r="Q14" s="351"/>
      <c r="R14" s="351"/>
      <c r="S14" s="351"/>
      <c r="T14" s="351"/>
      <c r="U14" s="351"/>
      <c r="V14" s="351"/>
      <c r="W14" s="351"/>
      <c r="X14" s="351"/>
      <c r="Y14" s="351"/>
      <c r="Z14" s="351"/>
      <c r="AA14" s="351"/>
      <c r="AB14" s="351">
        <v>1</v>
      </c>
      <c r="AC14" s="351">
        <f t="shared" si="2"/>
        <v>0</v>
      </c>
      <c r="AD14" s="351">
        <f t="shared" si="3"/>
        <v>0</v>
      </c>
      <c r="AE14" s="351"/>
      <c r="AF14" s="351">
        <f t="shared" si="23"/>
        <v>0</v>
      </c>
      <c r="AG14" s="351"/>
      <c r="AH14" s="351"/>
      <c r="AI14" s="351">
        <f t="shared" si="24"/>
        <v>0</v>
      </c>
      <c r="AJ14" s="351">
        <f t="shared" si="4"/>
        <v>0</v>
      </c>
      <c r="AK14" s="351"/>
      <c r="AL14" s="351">
        <f t="shared" si="25"/>
        <v>0</v>
      </c>
      <c r="AM14" s="351"/>
      <c r="AN14" s="351"/>
      <c r="AO14" s="351">
        <f t="shared" si="26"/>
        <v>0</v>
      </c>
      <c r="AP14" s="351">
        <f t="shared" si="5"/>
        <v>0</v>
      </c>
      <c r="AQ14" s="351"/>
      <c r="AR14" s="351">
        <f t="shared" si="27"/>
        <v>0</v>
      </c>
      <c r="AS14" s="351"/>
      <c r="AT14" s="351"/>
      <c r="AU14" s="351">
        <f t="shared" si="6"/>
        <v>0</v>
      </c>
      <c r="AV14" s="351">
        <f t="shared" si="7"/>
        <v>0</v>
      </c>
      <c r="AW14" s="351"/>
      <c r="AX14" s="351">
        <f t="shared" si="28"/>
        <v>0</v>
      </c>
      <c r="AY14" s="351"/>
      <c r="AZ14" s="351"/>
      <c r="BA14" s="351">
        <f t="shared" si="0"/>
        <v>0</v>
      </c>
      <c r="BB14" s="351">
        <f t="shared" si="8"/>
        <v>0</v>
      </c>
      <c r="BC14" s="351"/>
      <c r="BD14" s="351">
        <f t="shared" si="29"/>
        <v>0</v>
      </c>
      <c r="BE14" s="351"/>
      <c r="BF14" s="351"/>
      <c r="BG14" s="351">
        <f t="shared" si="9"/>
        <v>0</v>
      </c>
      <c r="BH14" s="351">
        <f t="shared" si="10"/>
        <v>0</v>
      </c>
      <c r="BI14" s="351"/>
      <c r="BJ14" s="351">
        <f t="shared" si="30"/>
        <v>0</v>
      </c>
      <c r="BK14" s="351"/>
      <c r="BL14" s="351"/>
      <c r="BM14" s="351">
        <f t="shared" si="11"/>
        <v>0</v>
      </c>
      <c r="BN14" s="351">
        <f t="shared" si="12"/>
        <v>0</v>
      </c>
      <c r="BO14" s="351"/>
      <c r="BP14" s="351">
        <f t="shared" si="31"/>
        <v>0</v>
      </c>
      <c r="BQ14" s="351"/>
      <c r="BR14" s="351"/>
      <c r="BS14" s="351">
        <f t="shared" si="13"/>
        <v>0</v>
      </c>
      <c r="BT14" s="351">
        <f t="shared" si="14"/>
        <v>0</v>
      </c>
      <c r="BU14" s="351"/>
      <c r="BV14" s="351">
        <f t="shared" si="32"/>
        <v>0</v>
      </c>
      <c r="BW14" s="351"/>
      <c r="BX14" s="351"/>
      <c r="BY14" s="351">
        <f t="shared" si="15"/>
        <v>0</v>
      </c>
      <c r="BZ14" s="351">
        <f t="shared" si="16"/>
        <v>0</v>
      </c>
      <c r="CA14" s="351"/>
      <c r="CB14" s="351">
        <f t="shared" si="33"/>
        <v>0</v>
      </c>
      <c r="CC14" s="351"/>
      <c r="CD14" s="351"/>
      <c r="CE14" s="351">
        <f t="shared" si="17"/>
        <v>0</v>
      </c>
      <c r="CF14" s="351">
        <f t="shared" si="18"/>
        <v>0</v>
      </c>
      <c r="CG14" s="351"/>
      <c r="CH14" s="351">
        <f t="shared" si="34"/>
        <v>0</v>
      </c>
      <c r="CI14" s="351"/>
      <c r="CJ14" s="351"/>
      <c r="CK14" s="351">
        <f t="shared" si="19"/>
        <v>0</v>
      </c>
      <c r="CL14" s="351">
        <f t="shared" si="20"/>
        <v>0</v>
      </c>
      <c r="CM14" s="351"/>
      <c r="CN14" s="351">
        <f t="shared" si="35"/>
        <v>0</v>
      </c>
      <c r="CO14" s="351"/>
      <c r="CP14" s="351"/>
      <c r="CQ14" s="351">
        <f t="shared" si="21"/>
        <v>0</v>
      </c>
      <c r="CR14" s="351">
        <f t="shared" si="22"/>
        <v>0</v>
      </c>
      <c r="CS14" s="351"/>
      <c r="CT14" s="351">
        <f t="shared" si="36"/>
        <v>0</v>
      </c>
      <c r="CU14" s="351"/>
      <c r="CV14" s="351"/>
      <c r="CW14" s="351">
        <f t="shared" si="1"/>
        <v>0</v>
      </c>
      <c r="CX14" s="351">
        <f t="shared" si="1"/>
        <v>0</v>
      </c>
      <c r="CY14" s="351"/>
      <c r="CZ14" s="351"/>
      <c r="DA14" s="351"/>
      <c r="DB14" s="351"/>
      <c r="DC14" s="351"/>
      <c r="DD14" s="351"/>
      <c r="DE14" s="351"/>
      <c r="DF14" s="351"/>
      <c r="DG14" s="351"/>
      <c r="DH14" s="351"/>
      <c r="DI14" s="351"/>
      <c r="DJ14" s="351"/>
      <c r="DK14" s="351"/>
      <c r="DL14" s="351"/>
      <c r="DM14" s="351"/>
    </row>
    <row r="15" spans="1:117" s="79" customFormat="1" ht="165" hidden="1" customHeight="1">
      <c r="B15" s="358" t="s">
        <v>190</v>
      </c>
      <c r="C15" s="155" t="s">
        <v>195</v>
      </c>
      <c r="D15" s="156" t="s">
        <v>199</v>
      </c>
      <c r="E15" s="359" t="s">
        <v>317</v>
      </c>
      <c r="F15" s="356" t="s">
        <v>205</v>
      </c>
      <c r="G15" s="357" t="s">
        <v>214</v>
      </c>
      <c r="H15" s="351"/>
      <c r="I15" s="351"/>
      <c r="J15" s="351"/>
      <c r="K15" s="351"/>
      <c r="L15" s="351"/>
      <c r="M15" s="351"/>
      <c r="N15" s="351"/>
      <c r="O15" s="351"/>
      <c r="P15" s="351"/>
      <c r="Q15" s="351"/>
      <c r="R15" s="351"/>
      <c r="S15" s="351"/>
      <c r="T15" s="351"/>
      <c r="U15" s="351"/>
      <c r="V15" s="351"/>
      <c r="W15" s="351"/>
      <c r="X15" s="351"/>
      <c r="Y15" s="351"/>
      <c r="Z15" s="351"/>
      <c r="AA15" s="351"/>
      <c r="AB15" s="351">
        <v>1</v>
      </c>
      <c r="AC15" s="351">
        <f t="shared" si="2"/>
        <v>0</v>
      </c>
      <c r="AD15" s="351">
        <f t="shared" si="3"/>
        <v>0</v>
      </c>
      <c r="AE15" s="351"/>
      <c r="AF15" s="351">
        <f t="shared" si="23"/>
        <v>0</v>
      </c>
      <c r="AG15" s="351"/>
      <c r="AH15" s="351"/>
      <c r="AI15" s="351">
        <f t="shared" si="24"/>
        <v>0</v>
      </c>
      <c r="AJ15" s="351">
        <f t="shared" si="4"/>
        <v>0</v>
      </c>
      <c r="AK15" s="351"/>
      <c r="AL15" s="351">
        <f t="shared" si="25"/>
        <v>0</v>
      </c>
      <c r="AM15" s="351"/>
      <c r="AN15" s="351"/>
      <c r="AO15" s="351">
        <f t="shared" si="26"/>
        <v>0</v>
      </c>
      <c r="AP15" s="351">
        <f t="shared" si="5"/>
        <v>0</v>
      </c>
      <c r="AQ15" s="351"/>
      <c r="AR15" s="351">
        <f t="shared" si="27"/>
        <v>0</v>
      </c>
      <c r="AS15" s="351"/>
      <c r="AT15" s="351"/>
      <c r="AU15" s="351">
        <f t="shared" si="6"/>
        <v>0</v>
      </c>
      <c r="AV15" s="351">
        <f t="shared" si="7"/>
        <v>0</v>
      </c>
      <c r="AW15" s="351"/>
      <c r="AX15" s="351">
        <f t="shared" si="28"/>
        <v>0</v>
      </c>
      <c r="AY15" s="351"/>
      <c r="AZ15" s="351"/>
      <c r="BA15" s="351">
        <f t="shared" si="0"/>
        <v>0</v>
      </c>
      <c r="BB15" s="351">
        <f t="shared" si="8"/>
        <v>0</v>
      </c>
      <c r="BC15" s="351"/>
      <c r="BD15" s="351">
        <f t="shared" si="29"/>
        <v>0</v>
      </c>
      <c r="BE15" s="351"/>
      <c r="BF15" s="351"/>
      <c r="BG15" s="351">
        <f t="shared" si="9"/>
        <v>0</v>
      </c>
      <c r="BH15" s="351">
        <f t="shared" si="10"/>
        <v>0</v>
      </c>
      <c r="BI15" s="351"/>
      <c r="BJ15" s="351">
        <f t="shared" si="30"/>
        <v>0</v>
      </c>
      <c r="BK15" s="351"/>
      <c r="BL15" s="351"/>
      <c r="BM15" s="351">
        <f t="shared" si="11"/>
        <v>0</v>
      </c>
      <c r="BN15" s="351">
        <f t="shared" si="12"/>
        <v>0</v>
      </c>
      <c r="BO15" s="351"/>
      <c r="BP15" s="351">
        <f t="shared" si="31"/>
        <v>0</v>
      </c>
      <c r="BQ15" s="351"/>
      <c r="BR15" s="351"/>
      <c r="BS15" s="351">
        <f t="shared" si="13"/>
        <v>0</v>
      </c>
      <c r="BT15" s="351">
        <f t="shared" si="14"/>
        <v>0</v>
      </c>
      <c r="BU15" s="351"/>
      <c r="BV15" s="351">
        <f t="shared" si="32"/>
        <v>0</v>
      </c>
      <c r="BW15" s="351"/>
      <c r="BX15" s="351"/>
      <c r="BY15" s="351">
        <f t="shared" si="15"/>
        <v>0</v>
      </c>
      <c r="BZ15" s="351">
        <f t="shared" si="16"/>
        <v>0</v>
      </c>
      <c r="CA15" s="351"/>
      <c r="CB15" s="351">
        <f t="shared" si="33"/>
        <v>0</v>
      </c>
      <c r="CC15" s="351"/>
      <c r="CD15" s="351"/>
      <c r="CE15" s="351">
        <f t="shared" si="17"/>
        <v>0</v>
      </c>
      <c r="CF15" s="351">
        <f t="shared" si="18"/>
        <v>0</v>
      </c>
      <c r="CG15" s="351"/>
      <c r="CH15" s="351">
        <f t="shared" si="34"/>
        <v>0</v>
      </c>
      <c r="CI15" s="351"/>
      <c r="CJ15" s="351"/>
      <c r="CK15" s="351">
        <f t="shared" si="19"/>
        <v>0</v>
      </c>
      <c r="CL15" s="351">
        <f t="shared" si="20"/>
        <v>0</v>
      </c>
      <c r="CM15" s="351"/>
      <c r="CN15" s="351">
        <f t="shared" si="35"/>
        <v>0</v>
      </c>
      <c r="CO15" s="351"/>
      <c r="CP15" s="351"/>
      <c r="CQ15" s="351">
        <f t="shared" si="21"/>
        <v>0</v>
      </c>
      <c r="CR15" s="351">
        <f t="shared" si="22"/>
        <v>0</v>
      </c>
      <c r="CS15" s="351"/>
      <c r="CT15" s="351">
        <f t="shared" si="36"/>
        <v>0</v>
      </c>
      <c r="CU15" s="351"/>
      <c r="CV15" s="351"/>
      <c r="CW15" s="351">
        <f t="shared" si="1"/>
        <v>0</v>
      </c>
      <c r="CX15" s="351">
        <f t="shared" si="1"/>
        <v>0</v>
      </c>
      <c r="CY15" s="351"/>
      <c r="CZ15" s="351"/>
      <c r="DA15" s="351"/>
      <c r="DB15" s="351"/>
      <c r="DC15" s="351"/>
      <c r="DD15" s="351"/>
      <c r="DE15" s="351"/>
      <c r="DF15" s="351"/>
      <c r="DG15" s="351"/>
      <c r="DH15" s="351"/>
      <c r="DI15" s="351"/>
      <c r="DJ15" s="351"/>
      <c r="DK15" s="351"/>
      <c r="DL15" s="351"/>
      <c r="DM15" s="351"/>
    </row>
    <row r="16" spans="1:117" s="79" customFormat="1" ht="213.75" hidden="1" customHeight="1">
      <c r="B16" s="353" t="s">
        <v>191</v>
      </c>
      <c r="D16" s="360" t="s">
        <v>200</v>
      </c>
      <c r="E16" s="361" t="s">
        <v>318</v>
      </c>
      <c r="F16" s="356" t="s">
        <v>206</v>
      </c>
      <c r="G16" s="357" t="s">
        <v>215</v>
      </c>
      <c r="H16" s="351"/>
      <c r="I16" s="351"/>
      <c r="J16" s="351"/>
      <c r="K16" s="351"/>
      <c r="L16" s="351"/>
      <c r="M16" s="351"/>
      <c r="N16" s="351"/>
      <c r="O16" s="351"/>
      <c r="P16" s="351"/>
      <c r="Q16" s="351"/>
      <c r="R16" s="351"/>
      <c r="S16" s="351"/>
      <c r="T16" s="351"/>
      <c r="U16" s="351"/>
      <c r="V16" s="351"/>
      <c r="W16" s="351"/>
      <c r="X16" s="351"/>
      <c r="Y16" s="351"/>
      <c r="Z16" s="351"/>
      <c r="AA16" s="351"/>
      <c r="AB16" s="351">
        <v>1</v>
      </c>
      <c r="AC16" s="351">
        <f t="shared" si="2"/>
        <v>0</v>
      </c>
      <c r="AD16" s="351">
        <f t="shared" si="3"/>
        <v>0</v>
      </c>
      <c r="AE16" s="351"/>
      <c r="AF16" s="351">
        <f t="shared" si="23"/>
        <v>0</v>
      </c>
      <c r="AG16" s="351"/>
      <c r="AH16" s="351"/>
      <c r="AI16" s="351">
        <f t="shared" si="24"/>
        <v>0</v>
      </c>
      <c r="AJ16" s="351">
        <f t="shared" si="4"/>
        <v>0</v>
      </c>
      <c r="AK16" s="351"/>
      <c r="AL16" s="351">
        <f t="shared" si="25"/>
        <v>0</v>
      </c>
      <c r="AM16" s="351"/>
      <c r="AN16" s="351"/>
      <c r="AO16" s="351">
        <f t="shared" si="26"/>
        <v>0</v>
      </c>
      <c r="AP16" s="351">
        <f t="shared" si="5"/>
        <v>0</v>
      </c>
      <c r="AQ16" s="351"/>
      <c r="AR16" s="351">
        <f t="shared" si="27"/>
        <v>0</v>
      </c>
      <c r="AS16" s="351"/>
      <c r="AT16" s="351"/>
      <c r="AU16" s="351">
        <f t="shared" si="6"/>
        <v>0</v>
      </c>
      <c r="AV16" s="351">
        <f t="shared" si="7"/>
        <v>0</v>
      </c>
      <c r="AW16" s="351"/>
      <c r="AX16" s="351">
        <f t="shared" si="28"/>
        <v>0</v>
      </c>
      <c r="AY16" s="351"/>
      <c r="AZ16" s="351"/>
      <c r="BA16" s="351">
        <f t="shared" si="0"/>
        <v>0</v>
      </c>
      <c r="BB16" s="351">
        <f t="shared" si="8"/>
        <v>0</v>
      </c>
      <c r="BC16" s="351"/>
      <c r="BD16" s="351">
        <f t="shared" si="29"/>
        <v>0</v>
      </c>
      <c r="BE16" s="351"/>
      <c r="BF16" s="351"/>
      <c r="BG16" s="351">
        <f t="shared" si="9"/>
        <v>0</v>
      </c>
      <c r="BH16" s="351">
        <f t="shared" si="10"/>
        <v>0</v>
      </c>
      <c r="BI16" s="351"/>
      <c r="BJ16" s="351">
        <f t="shared" si="30"/>
        <v>0</v>
      </c>
      <c r="BK16" s="351"/>
      <c r="BL16" s="351"/>
      <c r="BM16" s="351">
        <f t="shared" si="11"/>
        <v>0</v>
      </c>
      <c r="BN16" s="351">
        <f t="shared" si="12"/>
        <v>0</v>
      </c>
      <c r="BO16" s="351"/>
      <c r="BP16" s="351">
        <f t="shared" si="31"/>
        <v>0</v>
      </c>
      <c r="BQ16" s="351"/>
      <c r="BR16" s="351"/>
      <c r="BS16" s="351">
        <f t="shared" si="13"/>
        <v>0</v>
      </c>
      <c r="BT16" s="351">
        <f t="shared" si="14"/>
        <v>0</v>
      </c>
      <c r="BU16" s="351"/>
      <c r="BV16" s="351">
        <f t="shared" si="32"/>
        <v>0</v>
      </c>
      <c r="BW16" s="351"/>
      <c r="BX16" s="351"/>
      <c r="BY16" s="351">
        <f t="shared" si="15"/>
        <v>0</v>
      </c>
      <c r="BZ16" s="351">
        <f t="shared" si="16"/>
        <v>0</v>
      </c>
      <c r="CA16" s="351"/>
      <c r="CB16" s="351">
        <f t="shared" si="33"/>
        <v>0</v>
      </c>
      <c r="CC16" s="351"/>
      <c r="CD16" s="351"/>
      <c r="CE16" s="351">
        <f t="shared" si="17"/>
        <v>0</v>
      </c>
      <c r="CF16" s="351">
        <f t="shared" si="18"/>
        <v>0</v>
      </c>
      <c r="CG16" s="351"/>
      <c r="CH16" s="351">
        <f t="shared" si="34"/>
        <v>0</v>
      </c>
      <c r="CI16" s="351"/>
      <c r="CJ16" s="351"/>
      <c r="CK16" s="351">
        <f t="shared" si="19"/>
        <v>0</v>
      </c>
      <c r="CL16" s="351">
        <f t="shared" si="20"/>
        <v>0</v>
      </c>
      <c r="CM16" s="351"/>
      <c r="CN16" s="351">
        <f t="shared" si="35"/>
        <v>0</v>
      </c>
      <c r="CO16" s="351"/>
      <c r="CP16" s="351"/>
      <c r="CQ16" s="351">
        <f t="shared" si="21"/>
        <v>0</v>
      </c>
      <c r="CR16" s="351">
        <f t="shared" si="22"/>
        <v>0</v>
      </c>
      <c r="CS16" s="351"/>
      <c r="CT16" s="351">
        <f t="shared" si="36"/>
        <v>0</v>
      </c>
      <c r="CU16" s="351"/>
      <c r="CV16" s="351"/>
      <c r="CW16" s="351">
        <f t="shared" si="1"/>
        <v>0</v>
      </c>
      <c r="CX16" s="351">
        <f t="shared" si="1"/>
        <v>0</v>
      </c>
      <c r="CY16" s="351"/>
      <c r="CZ16" s="351"/>
      <c r="DA16" s="351"/>
      <c r="DB16" s="351"/>
      <c r="DC16" s="351"/>
      <c r="DD16" s="351"/>
      <c r="DE16" s="351"/>
      <c r="DF16" s="351"/>
      <c r="DG16" s="351"/>
      <c r="DH16" s="351"/>
      <c r="DI16" s="351"/>
      <c r="DJ16" s="351"/>
      <c r="DK16" s="351"/>
      <c r="DL16" s="351"/>
      <c r="DM16" s="351"/>
    </row>
    <row r="17" spans="2:117" s="79" customFormat="1" ht="150" hidden="1" customHeight="1">
      <c r="B17" s="362"/>
      <c r="D17" s="352"/>
      <c r="E17" s="363" t="s">
        <v>322</v>
      </c>
      <c r="F17" s="354" t="s">
        <v>207</v>
      </c>
      <c r="G17" s="357" t="s">
        <v>216</v>
      </c>
      <c r="H17" s="351"/>
      <c r="I17" s="351"/>
      <c r="J17" s="351"/>
      <c r="K17" s="351"/>
      <c r="L17" s="351"/>
      <c r="M17" s="351"/>
      <c r="N17" s="351"/>
      <c r="O17" s="351"/>
      <c r="P17" s="351"/>
      <c r="Q17" s="351"/>
      <c r="R17" s="351"/>
      <c r="S17" s="351"/>
      <c r="T17" s="351"/>
      <c r="U17" s="351"/>
      <c r="V17" s="351"/>
      <c r="W17" s="351"/>
      <c r="X17" s="351"/>
      <c r="Y17" s="351"/>
      <c r="Z17" s="351"/>
      <c r="AA17" s="351"/>
      <c r="AB17" s="351">
        <v>1</v>
      </c>
      <c r="AC17" s="351">
        <f t="shared" si="2"/>
        <v>0</v>
      </c>
      <c r="AD17" s="351">
        <f t="shared" si="3"/>
        <v>0</v>
      </c>
      <c r="AE17" s="351"/>
      <c r="AF17" s="351">
        <f t="shared" si="23"/>
        <v>0</v>
      </c>
      <c r="AG17" s="351"/>
      <c r="AH17" s="351"/>
      <c r="AI17" s="351">
        <f t="shared" si="24"/>
        <v>0</v>
      </c>
      <c r="AJ17" s="351">
        <f t="shared" si="4"/>
        <v>0</v>
      </c>
      <c r="AK17" s="351"/>
      <c r="AL17" s="351">
        <f t="shared" si="25"/>
        <v>0</v>
      </c>
      <c r="AM17" s="351"/>
      <c r="AN17" s="351"/>
      <c r="AO17" s="351">
        <f t="shared" si="26"/>
        <v>0</v>
      </c>
      <c r="AP17" s="351">
        <f t="shared" si="5"/>
        <v>0</v>
      </c>
      <c r="AQ17" s="351"/>
      <c r="AR17" s="351">
        <f t="shared" si="27"/>
        <v>0</v>
      </c>
      <c r="AS17" s="351"/>
      <c r="AT17" s="351"/>
      <c r="AU17" s="351">
        <f t="shared" si="6"/>
        <v>0</v>
      </c>
      <c r="AV17" s="351">
        <f t="shared" si="7"/>
        <v>0</v>
      </c>
      <c r="AW17" s="351"/>
      <c r="AX17" s="351">
        <f t="shared" si="28"/>
        <v>0</v>
      </c>
      <c r="AY17" s="351"/>
      <c r="AZ17" s="351"/>
      <c r="BA17" s="351">
        <f t="shared" si="0"/>
        <v>0</v>
      </c>
      <c r="BB17" s="351">
        <f t="shared" si="8"/>
        <v>0</v>
      </c>
      <c r="BC17" s="351"/>
      <c r="BD17" s="351">
        <f t="shared" si="29"/>
        <v>0</v>
      </c>
      <c r="BE17" s="351"/>
      <c r="BF17" s="351"/>
      <c r="BG17" s="351">
        <f t="shared" si="9"/>
        <v>0</v>
      </c>
      <c r="BH17" s="351">
        <f t="shared" si="10"/>
        <v>0</v>
      </c>
      <c r="BI17" s="351"/>
      <c r="BJ17" s="351">
        <f t="shared" si="30"/>
        <v>0</v>
      </c>
      <c r="BK17" s="351"/>
      <c r="BL17" s="351"/>
      <c r="BM17" s="351">
        <f t="shared" si="11"/>
        <v>0</v>
      </c>
      <c r="BN17" s="351">
        <f t="shared" si="12"/>
        <v>0</v>
      </c>
      <c r="BO17" s="351"/>
      <c r="BP17" s="351">
        <f t="shared" si="31"/>
        <v>0</v>
      </c>
      <c r="BQ17" s="351"/>
      <c r="BR17" s="351"/>
      <c r="BS17" s="351">
        <f t="shared" si="13"/>
        <v>0</v>
      </c>
      <c r="BT17" s="351">
        <f t="shared" si="14"/>
        <v>0</v>
      </c>
      <c r="BU17" s="351"/>
      <c r="BV17" s="351">
        <f t="shared" si="32"/>
        <v>0</v>
      </c>
      <c r="BW17" s="351"/>
      <c r="BX17" s="351"/>
      <c r="BY17" s="351">
        <f t="shared" si="15"/>
        <v>0</v>
      </c>
      <c r="BZ17" s="351">
        <f t="shared" si="16"/>
        <v>0</v>
      </c>
      <c r="CA17" s="351"/>
      <c r="CB17" s="351">
        <f t="shared" si="33"/>
        <v>0</v>
      </c>
      <c r="CC17" s="351"/>
      <c r="CD17" s="351"/>
      <c r="CE17" s="351">
        <f t="shared" si="17"/>
        <v>0</v>
      </c>
      <c r="CF17" s="351">
        <f t="shared" si="18"/>
        <v>0</v>
      </c>
      <c r="CG17" s="351"/>
      <c r="CH17" s="351">
        <f t="shared" si="34"/>
        <v>0</v>
      </c>
      <c r="CI17" s="351"/>
      <c r="CJ17" s="351"/>
      <c r="CK17" s="351">
        <f t="shared" si="19"/>
        <v>0</v>
      </c>
      <c r="CL17" s="351">
        <f t="shared" si="20"/>
        <v>0</v>
      </c>
      <c r="CM17" s="351"/>
      <c r="CN17" s="351">
        <f t="shared" si="35"/>
        <v>0</v>
      </c>
      <c r="CO17" s="351"/>
      <c r="CP17" s="351"/>
      <c r="CQ17" s="351">
        <f t="shared" si="21"/>
        <v>0</v>
      </c>
      <c r="CR17" s="351">
        <f t="shared" si="22"/>
        <v>0</v>
      </c>
      <c r="CS17" s="351"/>
      <c r="CT17" s="351">
        <f t="shared" si="36"/>
        <v>0</v>
      </c>
      <c r="CU17" s="351"/>
      <c r="CV17" s="351"/>
      <c r="CW17" s="351">
        <f t="shared" si="1"/>
        <v>0</v>
      </c>
      <c r="CX17" s="351">
        <f t="shared" si="1"/>
        <v>0</v>
      </c>
      <c r="CY17" s="351"/>
      <c r="CZ17" s="351"/>
      <c r="DA17" s="351"/>
      <c r="DB17" s="351"/>
      <c r="DC17" s="351"/>
      <c r="DD17" s="351"/>
      <c r="DE17" s="351"/>
      <c r="DF17" s="351"/>
      <c r="DG17" s="351"/>
      <c r="DH17" s="351"/>
      <c r="DI17" s="351"/>
      <c r="DJ17" s="351"/>
      <c r="DK17" s="351"/>
      <c r="DL17" s="351"/>
      <c r="DM17" s="351"/>
    </row>
    <row r="18" spans="2:117" s="79" customFormat="1" ht="87" hidden="1">
      <c r="B18" s="352"/>
      <c r="D18" s="352"/>
      <c r="E18" s="364" t="s">
        <v>319</v>
      </c>
      <c r="F18" s="354" t="s">
        <v>208</v>
      </c>
      <c r="G18" s="357" t="s">
        <v>217</v>
      </c>
      <c r="H18" s="351"/>
      <c r="I18" s="351"/>
      <c r="J18" s="351"/>
      <c r="K18" s="351"/>
      <c r="L18" s="351"/>
      <c r="M18" s="351"/>
      <c r="N18" s="351"/>
      <c r="O18" s="351"/>
      <c r="P18" s="351"/>
      <c r="Q18" s="351"/>
      <c r="R18" s="351"/>
      <c r="S18" s="351"/>
      <c r="T18" s="351"/>
      <c r="U18" s="351"/>
      <c r="V18" s="351"/>
      <c r="W18" s="351"/>
      <c r="X18" s="351"/>
      <c r="Y18" s="351"/>
      <c r="Z18" s="351"/>
      <c r="AA18" s="351"/>
      <c r="AB18" s="351">
        <v>1</v>
      </c>
      <c r="AC18" s="351">
        <f t="shared" si="2"/>
        <v>0</v>
      </c>
      <c r="AD18" s="351">
        <f t="shared" si="3"/>
        <v>0</v>
      </c>
      <c r="AE18" s="351"/>
      <c r="AF18" s="351">
        <f t="shared" si="23"/>
        <v>0</v>
      </c>
      <c r="AG18" s="351"/>
      <c r="AH18" s="351"/>
      <c r="AI18" s="351">
        <f t="shared" si="24"/>
        <v>0</v>
      </c>
      <c r="AJ18" s="351">
        <f t="shared" si="4"/>
        <v>0</v>
      </c>
      <c r="AK18" s="351"/>
      <c r="AL18" s="351">
        <f t="shared" si="25"/>
        <v>0</v>
      </c>
      <c r="AM18" s="351"/>
      <c r="AN18" s="351"/>
      <c r="AO18" s="351">
        <f t="shared" si="26"/>
        <v>0</v>
      </c>
      <c r="AP18" s="351">
        <f t="shared" si="5"/>
        <v>0</v>
      </c>
      <c r="AQ18" s="351"/>
      <c r="AR18" s="351">
        <f t="shared" si="27"/>
        <v>0</v>
      </c>
      <c r="AS18" s="351"/>
      <c r="AT18" s="351"/>
      <c r="AU18" s="351">
        <f t="shared" si="6"/>
        <v>0</v>
      </c>
      <c r="AV18" s="351">
        <f t="shared" si="7"/>
        <v>0</v>
      </c>
      <c r="AW18" s="351"/>
      <c r="AX18" s="351">
        <f t="shared" si="28"/>
        <v>0</v>
      </c>
      <c r="AY18" s="351"/>
      <c r="AZ18" s="351"/>
      <c r="BA18" s="351">
        <f t="shared" si="0"/>
        <v>0</v>
      </c>
      <c r="BB18" s="351">
        <f t="shared" si="8"/>
        <v>0</v>
      </c>
      <c r="BC18" s="351"/>
      <c r="BD18" s="351">
        <f t="shared" si="29"/>
        <v>0</v>
      </c>
      <c r="BE18" s="351"/>
      <c r="BF18" s="351"/>
      <c r="BG18" s="351">
        <f t="shared" si="9"/>
        <v>0</v>
      </c>
      <c r="BH18" s="351">
        <f t="shared" si="10"/>
        <v>0</v>
      </c>
      <c r="BI18" s="351"/>
      <c r="BJ18" s="351">
        <f t="shared" si="30"/>
        <v>0</v>
      </c>
      <c r="BK18" s="351"/>
      <c r="BL18" s="351"/>
      <c r="BM18" s="351">
        <f t="shared" si="11"/>
        <v>0</v>
      </c>
      <c r="BN18" s="351">
        <f t="shared" si="12"/>
        <v>0</v>
      </c>
      <c r="BO18" s="351"/>
      <c r="BP18" s="351">
        <f t="shared" si="31"/>
        <v>0</v>
      </c>
      <c r="BQ18" s="351"/>
      <c r="BR18" s="351"/>
      <c r="BS18" s="351">
        <f t="shared" si="13"/>
        <v>0</v>
      </c>
      <c r="BT18" s="351">
        <f t="shared" si="14"/>
        <v>0</v>
      </c>
      <c r="BU18" s="351"/>
      <c r="BV18" s="351">
        <f t="shared" si="32"/>
        <v>0</v>
      </c>
      <c r="BW18" s="351"/>
      <c r="BX18" s="351"/>
      <c r="BY18" s="351">
        <f t="shared" si="15"/>
        <v>0</v>
      </c>
      <c r="BZ18" s="351">
        <f t="shared" si="16"/>
        <v>0</v>
      </c>
      <c r="CA18" s="351"/>
      <c r="CB18" s="351">
        <f t="shared" si="33"/>
        <v>0</v>
      </c>
      <c r="CC18" s="351"/>
      <c r="CD18" s="351"/>
      <c r="CE18" s="351">
        <f t="shared" si="17"/>
        <v>0</v>
      </c>
      <c r="CF18" s="351">
        <f t="shared" si="18"/>
        <v>0</v>
      </c>
      <c r="CG18" s="351"/>
      <c r="CH18" s="351">
        <f t="shared" si="34"/>
        <v>0</v>
      </c>
      <c r="CI18" s="351"/>
      <c r="CJ18" s="351"/>
      <c r="CK18" s="351">
        <f t="shared" si="19"/>
        <v>0</v>
      </c>
      <c r="CL18" s="351">
        <f t="shared" si="20"/>
        <v>0</v>
      </c>
      <c r="CM18" s="351"/>
      <c r="CN18" s="351">
        <f t="shared" si="35"/>
        <v>0</v>
      </c>
      <c r="CO18" s="351"/>
      <c r="CP18" s="351"/>
      <c r="CQ18" s="351">
        <f t="shared" si="21"/>
        <v>0</v>
      </c>
      <c r="CR18" s="351">
        <f t="shared" si="22"/>
        <v>0</v>
      </c>
      <c r="CS18" s="351"/>
      <c r="CT18" s="351">
        <f t="shared" si="36"/>
        <v>0</v>
      </c>
      <c r="CU18" s="351"/>
      <c r="CV18" s="351"/>
      <c r="CW18" s="351">
        <f t="shared" si="1"/>
        <v>0</v>
      </c>
      <c r="CX18" s="351">
        <f t="shared" si="1"/>
        <v>0</v>
      </c>
      <c r="CY18" s="351"/>
      <c r="CZ18" s="351"/>
      <c r="DA18" s="351"/>
      <c r="DB18" s="351"/>
      <c r="DC18" s="351"/>
      <c r="DD18" s="351"/>
      <c r="DE18" s="351"/>
      <c r="DF18" s="351"/>
      <c r="DG18" s="351"/>
      <c r="DH18" s="351"/>
      <c r="DI18" s="351"/>
      <c r="DJ18" s="351"/>
      <c r="DK18" s="351"/>
      <c r="DL18" s="351"/>
      <c r="DM18" s="351"/>
    </row>
    <row r="19" spans="2:117" s="79" customFormat="1" ht="101.5" hidden="1">
      <c r="B19" s="352"/>
      <c r="C19" s="55"/>
      <c r="D19" s="352"/>
      <c r="E19" s="365" t="s">
        <v>320</v>
      </c>
      <c r="F19" s="354" t="s">
        <v>209</v>
      </c>
      <c r="G19" s="357" t="s">
        <v>218</v>
      </c>
      <c r="H19" s="351"/>
      <c r="I19" s="351"/>
      <c r="J19" s="351"/>
      <c r="K19" s="351"/>
      <c r="L19" s="351"/>
      <c r="M19" s="351"/>
      <c r="N19" s="351"/>
      <c r="O19" s="351"/>
      <c r="P19" s="351"/>
      <c r="Q19" s="351"/>
      <c r="R19" s="351"/>
      <c r="S19" s="351"/>
      <c r="T19" s="351"/>
      <c r="U19" s="351"/>
      <c r="V19" s="351"/>
      <c r="W19" s="351"/>
      <c r="X19" s="351"/>
      <c r="Y19" s="351"/>
      <c r="Z19" s="351"/>
      <c r="AA19" s="351"/>
      <c r="AB19" s="351">
        <v>1</v>
      </c>
      <c r="AC19" s="351">
        <f t="shared" si="2"/>
        <v>0</v>
      </c>
      <c r="AD19" s="351">
        <f t="shared" si="3"/>
        <v>0</v>
      </c>
      <c r="AE19" s="351"/>
      <c r="AF19" s="351">
        <f t="shared" si="23"/>
        <v>0</v>
      </c>
      <c r="AG19" s="351"/>
      <c r="AH19" s="351"/>
      <c r="AI19" s="351">
        <f t="shared" si="24"/>
        <v>0</v>
      </c>
      <c r="AJ19" s="351">
        <f t="shared" si="4"/>
        <v>0</v>
      </c>
      <c r="AK19" s="351"/>
      <c r="AL19" s="351">
        <f t="shared" si="25"/>
        <v>0</v>
      </c>
      <c r="AM19" s="351"/>
      <c r="AN19" s="351"/>
      <c r="AO19" s="351">
        <f t="shared" si="26"/>
        <v>0</v>
      </c>
      <c r="AP19" s="351">
        <f t="shared" si="5"/>
        <v>0</v>
      </c>
      <c r="AQ19" s="351"/>
      <c r="AR19" s="351">
        <f t="shared" si="27"/>
        <v>0</v>
      </c>
      <c r="AS19" s="351"/>
      <c r="AT19" s="351"/>
      <c r="AU19" s="351">
        <f t="shared" si="6"/>
        <v>0</v>
      </c>
      <c r="AV19" s="351">
        <f t="shared" si="7"/>
        <v>0</v>
      </c>
      <c r="AW19" s="351"/>
      <c r="AX19" s="351">
        <f t="shared" si="28"/>
        <v>0</v>
      </c>
      <c r="AY19" s="351"/>
      <c r="AZ19" s="351"/>
      <c r="BA19" s="351">
        <f t="shared" si="0"/>
        <v>0</v>
      </c>
      <c r="BB19" s="351">
        <f t="shared" si="8"/>
        <v>0</v>
      </c>
      <c r="BC19" s="351"/>
      <c r="BD19" s="351">
        <f t="shared" si="29"/>
        <v>0</v>
      </c>
      <c r="BE19" s="351"/>
      <c r="BF19" s="351"/>
      <c r="BG19" s="351">
        <f t="shared" si="9"/>
        <v>0</v>
      </c>
      <c r="BH19" s="351">
        <f t="shared" si="10"/>
        <v>0</v>
      </c>
      <c r="BI19" s="351"/>
      <c r="BJ19" s="351">
        <f t="shared" si="30"/>
        <v>0</v>
      </c>
      <c r="BK19" s="351"/>
      <c r="BL19" s="351"/>
      <c r="BM19" s="351">
        <f t="shared" si="11"/>
        <v>0</v>
      </c>
      <c r="BN19" s="351">
        <f t="shared" si="12"/>
        <v>0</v>
      </c>
      <c r="BO19" s="351"/>
      <c r="BP19" s="351">
        <f t="shared" si="31"/>
        <v>0</v>
      </c>
      <c r="BQ19" s="351"/>
      <c r="BR19" s="351"/>
      <c r="BS19" s="351">
        <f t="shared" si="13"/>
        <v>0</v>
      </c>
      <c r="BT19" s="351">
        <f t="shared" si="14"/>
        <v>0</v>
      </c>
      <c r="BU19" s="351"/>
      <c r="BV19" s="351">
        <f t="shared" si="32"/>
        <v>0</v>
      </c>
      <c r="BW19" s="351"/>
      <c r="BX19" s="351"/>
      <c r="BY19" s="351">
        <f t="shared" si="15"/>
        <v>0</v>
      </c>
      <c r="BZ19" s="351">
        <f t="shared" si="16"/>
        <v>0</v>
      </c>
      <c r="CA19" s="351"/>
      <c r="CB19" s="351">
        <f t="shared" si="33"/>
        <v>0</v>
      </c>
      <c r="CC19" s="351"/>
      <c r="CD19" s="351"/>
      <c r="CE19" s="351">
        <f t="shared" si="17"/>
        <v>0</v>
      </c>
      <c r="CF19" s="351">
        <f t="shared" si="18"/>
        <v>0</v>
      </c>
      <c r="CG19" s="351"/>
      <c r="CH19" s="351">
        <f t="shared" si="34"/>
        <v>0</v>
      </c>
      <c r="CI19" s="351"/>
      <c r="CJ19" s="351"/>
      <c r="CK19" s="351">
        <f t="shared" si="19"/>
        <v>0</v>
      </c>
      <c r="CL19" s="351">
        <f t="shared" si="20"/>
        <v>0</v>
      </c>
      <c r="CM19" s="351"/>
      <c r="CN19" s="351">
        <f t="shared" si="35"/>
        <v>0</v>
      </c>
      <c r="CO19" s="351"/>
      <c r="CP19" s="351"/>
      <c r="CQ19" s="351">
        <f t="shared" si="21"/>
        <v>0</v>
      </c>
      <c r="CR19" s="351">
        <f t="shared" si="22"/>
        <v>0</v>
      </c>
      <c r="CS19" s="351"/>
      <c r="CT19" s="351">
        <f t="shared" si="36"/>
        <v>0</v>
      </c>
      <c r="CU19" s="351"/>
      <c r="CV19" s="351"/>
      <c r="CW19" s="351">
        <f t="shared" si="1"/>
        <v>0</v>
      </c>
      <c r="CX19" s="351">
        <f t="shared" si="1"/>
        <v>0</v>
      </c>
      <c r="CY19" s="351"/>
      <c r="CZ19" s="351"/>
      <c r="DA19" s="351"/>
      <c r="DB19" s="351"/>
      <c r="DC19" s="351"/>
      <c r="DD19" s="351"/>
      <c r="DE19" s="351"/>
      <c r="DF19" s="351"/>
      <c r="DG19" s="351"/>
      <c r="DH19" s="351"/>
      <c r="DI19" s="351"/>
      <c r="DJ19" s="351"/>
      <c r="DK19" s="351"/>
      <c r="DL19" s="351"/>
      <c r="DM19" s="351"/>
    </row>
    <row r="20" spans="2:117" s="79" customFormat="1" ht="159.5" hidden="1">
      <c r="B20" s="352"/>
      <c r="C20" s="55"/>
      <c r="D20" s="352"/>
      <c r="E20" s="361" t="s">
        <v>321</v>
      </c>
      <c r="F20" s="352"/>
      <c r="G20" s="357" t="s">
        <v>219</v>
      </c>
      <c r="H20" s="351"/>
      <c r="I20" s="351"/>
      <c r="J20" s="351"/>
      <c r="K20" s="351"/>
      <c r="L20" s="351"/>
      <c r="M20" s="351"/>
      <c r="N20" s="351"/>
      <c r="O20" s="351"/>
      <c r="P20" s="351"/>
      <c r="Q20" s="351"/>
      <c r="R20" s="351"/>
      <c r="S20" s="351"/>
      <c r="T20" s="351"/>
      <c r="U20" s="351"/>
      <c r="V20" s="351"/>
      <c r="W20" s="351"/>
      <c r="X20" s="351"/>
      <c r="Y20" s="351"/>
      <c r="Z20" s="351"/>
      <c r="AA20" s="351"/>
      <c r="AB20" s="351">
        <v>1</v>
      </c>
      <c r="AC20" s="351">
        <f t="shared" si="2"/>
        <v>0</v>
      </c>
      <c r="AD20" s="351">
        <f t="shared" si="3"/>
        <v>0</v>
      </c>
      <c r="AE20" s="351"/>
      <c r="AF20" s="351">
        <f t="shared" si="23"/>
        <v>0</v>
      </c>
      <c r="AG20" s="351"/>
      <c r="AH20" s="351"/>
      <c r="AI20" s="351">
        <f t="shared" si="24"/>
        <v>0</v>
      </c>
      <c r="AJ20" s="351">
        <f t="shared" si="4"/>
        <v>0</v>
      </c>
      <c r="AK20" s="351"/>
      <c r="AL20" s="351">
        <f t="shared" si="25"/>
        <v>0</v>
      </c>
      <c r="AM20" s="351"/>
      <c r="AN20" s="351"/>
      <c r="AO20" s="351">
        <f t="shared" si="26"/>
        <v>0</v>
      </c>
      <c r="AP20" s="351">
        <f t="shared" si="5"/>
        <v>0</v>
      </c>
      <c r="AQ20" s="351"/>
      <c r="AR20" s="351">
        <f t="shared" si="27"/>
        <v>0</v>
      </c>
      <c r="AS20" s="351"/>
      <c r="AT20" s="351"/>
      <c r="AU20" s="351">
        <f t="shared" si="6"/>
        <v>0</v>
      </c>
      <c r="AV20" s="351">
        <f t="shared" si="7"/>
        <v>0</v>
      </c>
      <c r="AW20" s="351"/>
      <c r="AX20" s="351">
        <f t="shared" si="28"/>
        <v>0</v>
      </c>
      <c r="AY20" s="351"/>
      <c r="AZ20" s="351"/>
      <c r="BA20" s="351">
        <f t="shared" si="0"/>
        <v>0</v>
      </c>
      <c r="BB20" s="351">
        <f t="shared" si="8"/>
        <v>0</v>
      </c>
      <c r="BC20" s="351"/>
      <c r="BD20" s="351">
        <f t="shared" si="29"/>
        <v>0</v>
      </c>
      <c r="BE20" s="351"/>
      <c r="BF20" s="351"/>
      <c r="BG20" s="351">
        <f t="shared" si="9"/>
        <v>0</v>
      </c>
      <c r="BH20" s="351">
        <f t="shared" si="10"/>
        <v>0</v>
      </c>
      <c r="BI20" s="351"/>
      <c r="BJ20" s="351">
        <f t="shared" si="30"/>
        <v>0</v>
      </c>
      <c r="BK20" s="351"/>
      <c r="BL20" s="351"/>
      <c r="BM20" s="351">
        <f t="shared" si="11"/>
        <v>0</v>
      </c>
      <c r="BN20" s="351">
        <f t="shared" si="12"/>
        <v>0</v>
      </c>
      <c r="BO20" s="351"/>
      <c r="BP20" s="351">
        <f t="shared" si="31"/>
        <v>0</v>
      </c>
      <c r="BQ20" s="351"/>
      <c r="BR20" s="351"/>
      <c r="BS20" s="351">
        <f t="shared" si="13"/>
        <v>0</v>
      </c>
      <c r="BT20" s="351">
        <f t="shared" si="14"/>
        <v>0</v>
      </c>
      <c r="BU20" s="351"/>
      <c r="BV20" s="351">
        <f t="shared" si="32"/>
        <v>0</v>
      </c>
      <c r="BW20" s="351"/>
      <c r="BX20" s="351"/>
      <c r="BY20" s="351">
        <f t="shared" si="15"/>
        <v>0</v>
      </c>
      <c r="BZ20" s="351">
        <f t="shared" si="16"/>
        <v>0</v>
      </c>
      <c r="CA20" s="351"/>
      <c r="CB20" s="351">
        <f t="shared" si="33"/>
        <v>0</v>
      </c>
      <c r="CC20" s="351"/>
      <c r="CD20" s="351"/>
      <c r="CE20" s="351">
        <f t="shared" si="17"/>
        <v>0</v>
      </c>
      <c r="CF20" s="351">
        <f t="shared" si="18"/>
        <v>0</v>
      </c>
      <c r="CG20" s="351"/>
      <c r="CH20" s="351">
        <f t="shared" si="34"/>
        <v>0</v>
      </c>
      <c r="CI20" s="351"/>
      <c r="CJ20" s="351"/>
      <c r="CK20" s="351">
        <f t="shared" si="19"/>
        <v>0</v>
      </c>
      <c r="CL20" s="351">
        <f t="shared" si="20"/>
        <v>0</v>
      </c>
      <c r="CM20" s="351"/>
      <c r="CN20" s="351">
        <f t="shared" si="35"/>
        <v>0</v>
      </c>
      <c r="CO20" s="351"/>
      <c r="CP20" s="351"/>
      <c r="CQ20" s="351">
        <f t="shared" si="21"/>
        <v>0</v>
      </c>
      <c r="CR20" s="351">
        <f t="shared" si="22"/>
        <v>0</v>
      </c>
      <c r="CS20" s="351"/>
      <c r="CT20" s="351">
        <f t="shared" si="36"/>
        <v>0</v>
      </c>
      <c r="CU20" s="351"/>
      <c r="CV20" s="351"/>
      <c r="CW20" s="351">
        <f t="shared" si="1"/>
        <v>0</v>
      </c>
      <c r="CX20" s="351">
        <f t="shared" si="1"/>
        <v>0</v>
      </c>
      <c r="CY20" s="351"/>
      <c r="CZ20" s="351"/>
      <c r="DA20" s="351"/>
      <c r="DB20" s="351"/>
      <c r="DC20" s="351"/>
      <c r="DD20" s="351"/>
      <c r="DE20" s="351"/>
      <c r="DF20" s="351"/>
      <c r="DG20" s="351"/>
      <c r="DH20" s="351"/>
      <c r="DI20" s="351"/>
      <c r="DJ20" s="351"/>
      <c r="DK20" s="351"/>
      <c r="DL20" s="351"/>
      <c r="DM20" s="351"/>
    </row>
    <row r="21" spans="2:117" s="79" customFormat="1" ht="101.5" hidden="1">
      <c r="B21" s="352"/>
      <c r="C21" s="55"/>
      <c r="D21" s="352"/>
      <c r="E21" s="354" t="s">
        <v>323</v>
      </c>
      <c r="F21" s="352"/>
      <c r="G21" s="357" t="s">
        <v>220</v>
      </c>
      <c r="H21" s="351"/>
      <c r="I21" s="351"/>
      <c r="J21" s="351"/>
      <c r="K21" s="351"/>
      <c r="L21" s="351"/>
      <c r="M21" s="351"/>
      <c r="N21" s="351"/>
      <c r="O21" s="351"/>
      <c r="P21" s="351"/>
      <c r="Q21" s="351"/>
      <c r="R21" s="351"/>
      <c r="S21" s="351"/>
      <c r="T21" s="351"/>
      <c r="U21" s="351"/>
      <c r="V21" s="351"/>
      <c r="W21" s="351"/>
      <c r="X21" s="351"/>
      <c r="Y21" s="351"/>
      <c r="Z21" s="351"/>
      <c r="AA21" s="351"/>
      <c r="AB21" s="351">
        <v>1</v>
      </c>
      <c r="AC21" s="351">
        <f t="shared" si="2"/>
        <v>0</v>
      </c>
      <c r="AD21" s="351">
        <f t="shared" si="3"/>
        <v>0</v>
      </c>
      <c r="AE21" s="351"/>
      <c r="AF21" s="351">
        <f t="shared" si="23"/>
        <v>0</v>
      </c>
      <c r="AG21" s="351"/>
      <c r="AH21" s="351"/>
      <c r="AI21" s="351">
        <f t="shared" si="24"/>
        <v>0</v>
      </c>
      <c r="AJ21" s="351">
        <f t="shared" si="4"/>
        <v>0</v>
      </c>
      <c r="AK21" s="351"/>
      <c r="AL21" s="351">
        <f t="shared" si="25"/>
        <v>0</v>
      </c>
      <c r="AM21" s="351"/>
      <c r="AN21" s="351"/>
      <c r="AO21" s="351">
        <f t="shared" si="26"/>
        <v>0</v>
      </c>
      <c r="AP21" s="351">
        <f t="shared" si="5"/>
        <v>0</v>
      </c>
      <c r="AQ21" s="351"/>
      <c r="AR21" s="351">
        <f t="shared" si="27"/>
        <v>0</v>
      </c>
      <c r="AS21" s="351"/>
      <c r="AT21" s="351"/>
      <c r="AU21" s="351">
        <f t="shared" si="6"/>
        <v>0</v>
      </c>
      <c r="AV21" s="351">
        <f t="shared" si="7"/>
        <v>0</v>
      </c>
      <c r="AW21" s="351"/>
      <c r="AX21" s="351">
        <f t="shared" si="28"/>
        <v>0</v>
      </c>
      <c r="AY21" s="351"/>
      <c r="AZ21" s="351"/>
      <c r="BA21" s="351">
        <f t="shared" si="0"/>
        <v>0</v>
      </c>
      <c r="BB21" s="351">
        <f t="shared" si="8"/>
        <v>0</v>
      </c>
      <c r="BC21" s="351"/>
      <c r="BD21" s="351">
        <f t="shared" si="29"/>
        <v>0</v>
      </c>
      <c r="BE21" s="351"/>
      <c r="BF21" s="351"/>
      <c r="BG21" s="351">
        <f t="shared" si="9"/>
        <v>0</v>
      </c>
      <c r="BH21" s="351">
        <f t="shared" si="10"/>
        <v>0</v>
      </c>
      <c r="BI21" s="351"/>
      <c r="BJ21" s="351">
        <f t="shared" si="30"/>
        <v>0</v>
      </c>
      <c r="BK21" s="351"/>
      <c r="BL21" s="351"/>
      <c r="BM21" s="351">
        <f t="shared" si="11"/>
        <v>0</v>
      </c>
      <c r="BN21" s="351">
        <f t="shared" si="12"/>
        <v>0</v>
      </c>
      <c r="BO21" s="351"/>
      <c r="BP21" s="351">
        <f t="shared" si="31"/>
        <v>0</v>
      </c>
      <c r="BQ21" s="351"/>
      <c r="BR21" s="351"/>
      <c r="BS21" s="351">
        <f t="shared" si="13"/>
        <v>0</v>
      </c>
      <c r="BT21" s="351">
        <f t="shared" si="14"/>
        <v>0</v>
      </c>
      <c r="BU21" s="351"/>
      <c r="BV21" s="351">
        <f t="shared" si="32"/>
        <v>0</v>
      </c>
      <c r="BW21" s="351"/>
      <c r="BX21" s="351"/>
      <c r="BY21" s="351">
        <f t="shared" si="15"/>
        <v>0</v>
      </c>
      <c r="BZ21" s="351">
        <f t="shared" si="16"/>
        <v>0</v>
      </c>
      <c r="CA21" s="351"/>
      <c r="CB21" s="351">
        <f t="shared" si="33"/>
        <v>0</v>
      </c>
      <c r="CC21" s="351"/>
      <c r="CD21" s="351"/>
      <c r="CE21" s="351">
        <f t="shared" si="17"/>
        <v>0</v>
      </c>
      <c r="CF21" s="351">
        <f t="shared" si="18"/>
        <v>0</v>
      </c>
      <c r="CG21" s="351"/>
      <c r="CH21" s="351">
        <f t="shared" si="34"/>
        <v>0</v>
      </c>
      <c r="CI21" s="351"/>
      <c r="CJ21" s="351"/>
      <c r="CK21" s="351">
        <f t="shared" si="19"/>
        <v>0</v>
      </c>
      <c r="CL21" s="351">
        <f t="shared" si="20"/>
        <v>0</v>
      </c>
      <c r="CM21" s="351"/>
      <c r="CN21" s="351">
        <f t="shared" si="35"/>
        <v>0</v>
      </c>
      <c r="CO21" s="351"/>
      <c r="CP21" s="351"/>
      <c r="CQ21" s="351">
        <f t="shared" si="21"/>
        <v>0</v>
      </c>
      <c r="CR21" s="351">
        <f t="shared" si="22"/>
        <v>0</v>
      </c>
      <c r="CS21" s="351"/>
      <c r="CT21" s="351">
        <f t="shared" si="36"/>
        <v>0</v>
      </c>
      <c r="CU21" s="351"/>
      <c r="CV21" s="351"/>
      <c r="CW21" s="351">
        <f t="shared" si="1"/>
        <v>0</v>
      </c>
      <c r="CX21" s="351">
        <f t="shared" si="1"/>
        <v>0</v>
      </c>
      <c r="CY21" s="351"/>
      <c r="CZ21" s="351"/>
      <c r="DA21" s="351"/>
      <c r="DB21" s="351"/>
      <c r="DC21" s="351"/>
      <c r="DD21" s="351"/>
      <c r="DE21" s="351"/>
      <c r="DF21" s="351"/>
      <c r="DG21" s="351"/>
      <c r="DH21" s="351"/>
      <c r="DI21" s="351"/>
      <c r="DJ21" s="351"/>
      <c r="DK21" s="351"/>
      <c r="DL21" s="351"/>
      <c r="DM21" s="351"/>
    </row>
    <row r="22" spans="2:117" s="79" customFormat="1" ht="87" hidden="1">
      <c r="B22" s="352"/>
      <c r="C22" s="55"/>
      <c r="D22" s="352"/>
      <c r="E22" s="354" t="s">
        <v>324</v>
      </c>
      <c r="F22" s="352"/>
      <c r="G22" s="357" t="s">
        <v>221</v>
      </c>
      <c r="H22" s="351"/>
      <c r="I22" s="351"/>
      <c r="J22" s="351"/>
      <c r="K22" s="351"/>
      <c r="L22" s="351"/>
      <c r="M22" s="351"/>
      <c r="N22" s="351"/>
      <c r="O22" s="351"/>
      <c r="P22" s="351"/>
      <c r="Q22" s="351"/>
      <c r="R22" s="351"/>
      <c r="S22" s="351"/>
      <c r="T22" s="351"/>
      <c r="U22" s="351"/>
      <c r="V22" s="351"/>
      <c r="W22" s="351"/>
      <c r="X22" s="351"/>
      <c r="Y22" s="351"/>
      <c r="Z22" s="351"/>
      <c r="AA22" s="351"/>
      <c r="AB22" s="351">
        <v>1</v>
      </c>
      <c r="AC22" s="351">
        <f t="shared" si="2"/>
        <v>0</v>
      </c>
      <c r="AD22" s="351">
        <f t="shared" si="3"/>
        <v>0</v>
      </c>
      <c r="AE22" s="351"/>
      <c r="AF22" s="351">
        <f t="shared" si="23"/>
        <v>0</v>
      </c>
      <c r="AG22" s="351"/>
      <c r="AH22" s="351"/>
      <c r="AI22" s="351">
        <f t="shared" si="24"/>
        <v>0</v>
      </c>
      <c r="AJ22" s="351">
        <f t="shared" si="4"/>
        <v>0</v>
      </c>
      <c r="AK22" s="351"/>
      <c r="AL22" s="351">
        <f t="shared" si="25"/>
        <v>0</v>
      </c>
      <c r="AM22" s="351"/>
      <c r="AN22" s="351"/>
      <c r="AO22" s="351">
        <f t="shared" si="26"/>
        <v>0</v>
      </c>
      <c r="AP22" s="351">
        <f t="shared" si="5"/>
        <v>0</v>
      </c>
      <c r="AQ22" s="351"/>
      <c r="AR22" s="351">
        <f t="shared" si="27"/>
        <v>0</v>
      </c>
      <c r="AS22" s="351"/>
      <c r="AT22" s="351"/>
      <c r="AU22" s="351">
        <f t="shared" si="6"/>
        <v>0</v>
      </c>
      <c r="AV22" s="351">
        <f t="shared" si="7"/>
        <v>0</v>
      </c>
      <c r="AW22" s="351"/>
      <c r="AX22" s="351">
        <f t="shared" si="28"/>
        <v>0</v>
      </c>
      <c r="AY22" s="351"/>
      <c r="AZ22" s="351"/>
      <c r="BA22" s="351">
        <f t="shared" si="0"/>
        <v>0</v>
      </c>
      <c r="BB22" s="351">
        <f t="shared" si="8"/>
        <v>0</v>
      </c>
      <c r="BC22" s="351"/>
      <c r="BD22" s="351">
        <f t="shared" si="29"/>
        <v>0</v>
      </c>
      <c r="BE22" s="351"/>
      <c r="BF22" s="351"/>
      <c r="BG22" s="351">
        <f t="shared" si="9"/>
        <v>0</v>
      </c>
      <c r="BH22" s="351">
        <f t="shared" si="10"/>
        <v>0</v>
      </c>
      <c r="BI22" s="351"/>
      <c r="BJ22" s="351">
        <f t="shared" si="30"/>
        <v>0</v>
      </c>
      <c r="BK22" s="351"/>
      <c r="BL22" s="351"/>
      <c r="BM22" s="351">
        <f t="shared" si="11"/>
        <v>0</v>
      </c>
      <c r="BN22" s="351">
        <f t="shared" si="12"/>
        <v>0</v>
      </c>
      <c r="BO22" s="351"/>
      <c r="BP22" s="351">
        <f t="shared" si="31"/>
        <v>0</v>
      </c>
      <c r="BQ22" s="351"/>
      <c r="BR22" s="351"/>
      <c r="BS22" s="351">
        <f t="shared" si="13"/>
        <v>0</v>
      </c>
      <c r="BT22" s="351">
        <f t="shared" si="14"/>
        <v>0</v>
      </c>
      <c r="BU22" s="351"/>
      <c r="BV22" s="351">
        <f t="shared" si="32"/>
        <v>0</v>
      </c>
      <c r="BW22" s="351"/>
      <c r="BX22" s="351"/>
      <c r="BY22" s="351">
        <f t="shared" si="15"/>
        <v>0</v>
      </c>
      <c r="BZ22" s="351">
        <f t="shared" si="16"/>
        <v>0</v>
      </c>
      <c r="CA22" s="351"/>
      <c r="CB22" s="351">
        <f t="shared" si="33"/>
        <v>0</v>
      </c>
      <c r="CC22" s="351"/>
      <c r="CD22" s="351"/>
      <c r="CE22" s="351">
        <f t="shared" si="17"/>
        <v>0</v>
      </c>
      <c r="CF22" s="351">
        <f t="shared" si="18"/>
        <v>0</v>
      </c>
      <c r="CG22" s="351"/>
      <c r="CH22" s="351">
        <f t="shared" si="34"/>
        <v>0</v>
      </c>
      <c r="CI22" s="351"/>
      <c r="CJ22" s="351"/>
      <c r="CK22" s="351">
        <f t="shared" si="19"/>
        <v>0</v>
      </c>
      <c r="CL22" s="351">
        <f t="shared" si="20"/>
        <v>0</v>
      </c>
      <c r="CM22" s="351"/>
      <c r="CN22" s="351">
        <f t="shared" si="35"/>
        <v>0</v>
      </c>
      <c r="CO22" s="351"/>
      <c r="CP22" s="351"/>
      <c r="CQ22" s="351">
        <f t="shared" si="21"/>
        <v>0</v>
      </c>
      <c r="CR22" s="351">
        <f t="shared" si="22"/>
        <v>0</v>
      </c>
      <c r="CS22" s="351"/>
      <c r="CT22" s="351">
        <f t="shared" si="36"/>
        <v>0</v>
      </c>
      <c r="CU22" s="351"/>
      <c r="CV22" s="351"/>
      <c r="CW22" s="351">
        <f t="shared" si="1"/>
        <v>0</v>
      </c>
      <c r="CX22" s="351">
        <f t="shared" si="1"/>
        <v>0</v>
      </c>
      <c r="CY22" s="351"/>
      <c r="CZ22" s="351"/>
      <c r="DA22" s="351"/>
      <c r="DB22" s="351"/>
      <c r="DC22" s="351"/>
      <c r="DD22" s="351"/>
      <c r="DE22" s="351"/>
      <c r="DF22" s="351"/>
      <c r="DG22" s="351"/>
      <c r="DH22" s="351"/>
      <c r="DI22" s="351"/>
      <c r="DJ22" s="351"/>
      <c r="DK22" s="351"/>
      <c r="DL22" s="351"/>
      <c r="DM22" s="351"/>
    </row>
    <row r="23" spans="2:117" s="79" customFormat="1" ht="130.5" hidden="1">
      <c r="B23" s="352"/>
      <c r="C23" s="55"/>
      <c r="D23" s="352"/>
      <c r="E23" s="366" t="s">
        <v>325</v>
      </c>
      <c r="F23" s="352"/>
      <c r="G23" s="357" t="s">
        <v>222</v>
      </c>
      <c r="H23" s="351"/>
      <c r="I23" s="351"/>
      <c r="J23" s="351"/>
      <c r="K23" s="351"/>
      <c r="L23" s="351"/>
      <c r="M23" s="351"/>
      <c r="N23" s="351"/>
      <c r="O23" s="351"/>
      <c r="P23" s="351"/>
      <c r="Q23" s="351"/>
      <c r="R23" s="351"/>
      <c r="S23" s="351"/>
      <c r="T23" s="351"/>
      <c r="U23" s="351"/>
      <c r="V23" s="351"/>
      <c r="W23" s="351"/>
      <c r="X23" s="351"/>
      <c r="Y23" s="351"/>
      <c r="Z23" s="351"/>
      <c r="AA23" s="351"/>
      <c r="AB23" s="351">
        <v>1</v>
      </c>
      <c r="AC23" s="351">
        <f t="shared" si="2"/>
        <v>0</v>
      </c>
      <c r="AD23" s="351">
        <f t="shared" si="3"/>
        <v>0</v>
      </c>
      <c r="AE23" s="351"/>
      <c r="AF23" s="351">
        <f t="shared" si="23"/>
        <v>0</v>
      </c>
      <c r="AG23" s="351"/>
      <c r="AH23" s="351"/>
      <c r="AI23" s="351">
        <f t="shared" si="24"/>
        <v>0</v>
      </c>
      <c r="AJ23" s="351">
        <f t="shared" si="4"/>
        <v>0</v>
      </c>
      <c r="AK23" s="351"/>
      <c r="AL23" s="351">
        <f t="shared" si="25"/>
        <v>0</v>
      </c>
      <c r="AM23" s="351"/>
      <c r="AN23" s="351"/>
      <c r="AO23" s="351">
        <f t="shared" si="26"/>
        <v>0</v>
      </c>
      <c r="AP23" s="351">
        <f t="shared" si="5"/>
        <v>0</v>
      </c>
      <c r="AQ23" s="351"/>
      <c r="AR23" s="351">
        <f t="shared" si="27"/>
        <v>0</v>
      </c>
      <c r="AS23" s="351"/>
      <c r="AT23" s="351"/>
      <c r="AU23" s="351">
        <f t="shared" si="6"/>
        <v>0</v>
      </c>
      <c r="AV23" s="351">
        <f t="shared" si="7"/>
        <v>0</v>
      </c>
      <c r="AW23" s="351"/>
      <c r="AX23" s="351">
        <f t="shared" si="28"/>
        <v>0</v>
      </c>
      <c r="AY23" s="351"/>
      <c r="AZ23" s="351"/>
      <c r="BA23" s="351">
        <f t="shared" si="0"/>
        <v>0</v>
      </c>
      <c r="BB23" s="351">
        <f t="shared" si="8"/>
        <v>0</v>
      </c>
      <c r="BC23" s="351"/>
      <c r="BD23" s="351">
        <f t="shared" si="29"/>
        <v>0</v>
      </c>
      <c r="BE23" s="351"/>
      <c r="BF23" s="351"/>
      <c r="BG23" s="351">
        <f t="shared" si="9"/>
        <v>0</v>
      </c>
      <c r="BH23" s="351">
        <f t="shared" si="10"/>
        <v>0</v>
      </c>
      <c r="BI23" s="351"/>
      <c r="BJ23" s="351">
        <f t="shared" si="30"/>
        <v>0</v>
      </c>
      <c r="BK23" s="351"/>
      <c r="BL23" s="351"/>
      <c r="BM23" s="351">
        <f t="shared" si="11"/>
        <v>0</v>
      </c>
      <c r="BN23" s="351">
        <f t="shared" si="12"/>
        <v>0</v>
      </c>
      <c r="BO23" s="351"/>
      <c r="BP23" s="351">
        <f t="shared" si="31"/>
        <v>0</v>
      </c>
      <c r="BQ23" s="351"/>
      <c r="BR23" s="351"/>
      <c r="BS23" s="351">
        <f t="shared" si="13"/>
        <v>0</v>
      </c>
      <c r="BT23" s="351">
        <f t="shared" si="14"/>
        <v>0</v>
      </c>
      <c r="BU23" s="351"/>
      <c r="BV23" s="351">
        <f t="shared" si="32"/>
        <v>0</v>
      </c>
      <c r="BW23" s="351"/>
      <c r="BX23" s="351"/>
      <c r="BY23" s="351">
        <f t="shared" si="15"/>
        <v>0</v>
      </c>
      <c r="BZ23" s="351">
        <f t="shared" si="16"/>
        <v>0</v>
      </c>
      <c r="CA23" s="351"/>
      <c r="CB23" s="351">
        <f t="shared" si="33"/>
        <v>0</v>
      </c>
      <c r="CC23" s="351"/>
      <c r="CD23" s="351"/>
      <c r="CE23" s="351">
        <f t="shared" si="17"/>
        <v>0</v>
      </c>
      <c r="CF23" s="351">
        <f t="shared" si="18"/>
        <v>0</v>
      </c>
      <c r="CG23" s="351"/>
      <c r="CH23" s="351">
        <f t="shared" si="34"/>
        <v>0</v>
      </c>
      <c r="CI23" s="351"/>
      <c r="CJ23" s="351"/>
      <c r="CK23" s="351">
        <f t="shared" si="19"/>
        <v>0</v>
      </c>
      <c r="CL23" s="351">
        <f t="shared" si="20"/>
        <v>0</v>
      </c>
      <c r="CM23" s="351"/>
      <c r="CN23" s="351">
        <f t="shared" si="35"/>
        <v>0</v>
      </c>
      <c r="CO23" s="351"/>
      <c r="CP23" s="351"/>
      <c r="CQ23" s="351">
        <f t="shared" si="21"/>
        <v>0</v>
      </c>
      <c r="CR23" s="351">
        <f t="shared" si="22"/>
        <v>0</v>
      </c>
      <c r="CS23" s="351"/>
      <c r="CT23" s="351">
        <f t="shared" si="36"/>
        <v>0</v>
      </c>
      <c r="CU23" s="351"/>
      <c r="CV23" s="351"/>
      <c r="CW23" s="351">
        <f t="shared" si="1"/>
        <v>0</v>
      </c>
      <c r="CX23" s="351">
        <f t="shared" si="1"/>
        <v>0</v>
      </c>
      <c r="CY23" s="351"/>
      <c r="CZ23" s="351"/>
      <c r="DA23" s="351"/>
      <c r="DB23" s="351"/>
      <c r="DC23" s="351"/>
      <c r="DD23" s="351"/>
      <c r="DE23" s="351"/>
      <c r="DF23" s="351"/>
      <c r="DG23" s="351"/>
      <c r="DH23" s="351"/>
      <c r="DI23" s="351"/>
      <c r="DJ23" s="351"/>
      <c r="DK23" s="351"/>
      <c r="DL23" s="351"/>
      <c r="DM23" s="351"/>
    </row>
    <row r="24" spans="2:117" s="79" customFormat="1" ht="72.5" hidden="1">
      <c r="B24" s="352"/>
      <c r="C24" s="55"/>
      <c r="D24" s="352"/>
      <c r="E24" s="359" t="s">
        <v>326</v>
      </c>
      <c r="F24" s="352"/>
      <c r="G24" s="367" t="s">
        <v>223</v>
      </c>
      <c r="H24" s="351"/>
      <c r="I24" s="351"/>
      <c r="J24" s="351"/>
      <c r="K24" s="351"/>
      <c r="L24" s="351"/>
      <c r="M24" s="351"/>
      <c r="N24" s="351"/>
      <c r="O24" s="351"/>
      <c r="P24" s="351"/>
      <c r="Q24" s="351"/>
      <c r="R24" s="351"/>
      <c r="S24" s="351"/>
      <c r="T24" s="351"/>
      <c r="U24" s="351"/>
      <c r="V24" s="351"/>
      <c r="W24" s="351"/>
      <c r="X24" s="351"/>
      <c r="Y24" s="351"/>
      <c r="Z24" s="351"/>
      <c r="AA24" s="351"/>
      <c r="AB24" s="351">
        <v>1</v>
      </c>
      <c r="AC24" s="351">
        <f t="shared" si="2"/>
        <v>0</v>
      </c>
      <c r="AD24" s="351">
        <f t="shared" si="3"/>
        <v>0</v>
      </c>
      <c r="AE24" s="351"/>
      <c r="AF24" s="351">
        <f t="shared" si="23"/>
        <v>0</v>
      </c>
      <c r="AG24" s="351"/>
      <c r="AH24" s="351"/>
      <c r="AI24" s="351">
        <f t="shared" si="24"/>
        <v>0</v>
      </c>
      <c r="AJ24" s="351">
        <f t="shared" si="4"/>
        <v>0</v>
      </c>
      <c r="AK24" s="351"/>
      <c r="AL24" s="351">
        <f t="shared" si="25"/>
        <v>0</v>
      </c>
      <c r="AM24" s="351"/>
      <c r="AN24" s="351"/>
      <c r="AO24" s="351">
        <f t="shared" si="26"/>
        <v>0</v>
      </c>
      <c r="AP24" s="351">
        <f t="shared" si="5"/>
        <v>0</v>
      </c>
      <c r="AQ24" s="351"/>
      <c r="AR24" s="351">
        <f t="shared" si="27"/>
        <v>0</v>
      </c>
      <c r="AS24" s="351"/>
      <c r="AT24" s="351"/>
      <c r="AU24" s="351">
        <f t="shared" si="6"/>
        <v>0</v>
      </c>
      <c r="AV24" s="351">
        <f t="shared" si="7"/>
        <v>0</v>
      </c>
      <c r="AW24" s="351"/>
      <c r="AX24" s="351">
        <f t="shared" si="28"/>
        <v>0</v>
      </c>
      <c r="AY24" s="351"/>
      <c r="AZ24" s="351"/>
      <c r="BA24" s="351">
        <f t="shared" si="0"/>
        <v>0</v>
      </c>
      <c r="BB24" s="351">
        <f t="shared" si="8"/>
        <v>0</v>
      </c>
      <c r="BC24" s="351"/>
      <c r="BD24" s="351">
        <f t="shared" si="29"/>
        <v>0</v>
      </c>
      <c r="BE24" s="351"/>
      <c r="BF24" s="351"/>
      <c r="BG24" s="351">
        <f t="shared" si="9"/>
        <v>0</v>
      </c>
      <c r="BH24" s="351">
        <f t="shared" si="10"/>
        <v>0</v>
      </c>
      <c r="BI24" s="351"/>
      <c r="BJ24" s="351">
        <f t="shared" si="30"/>
        <v>0</v>
      </c>
      <c r="BK24" s="351"/>
      <c r="BL24" s="351"/>
      <c r="BM24" s="351">
        <f t="shared" si="11"/>
        <v>0</v>
      </c>
      <c r="BN24" s="351">
        <f t="shared" si="12"/>
        <v>0</v>
      </c>
      <c r="BO24" s="351"/>
      <c r="BP24" s="351">
        <f t="shared" si="31"/>
        <v>0</v>
      </c>
      <c r="BQ24" s="351"/>
      <c r="BR24" s="351"/>
      <c r="BS24" s="351">
        <f t="shared" si="13"/>
        <v>0</v>
      </c>
      <c r="BT24" s="351">
        <f t="shared" si="14"/>
        <v>0</v>
      </c>
      <c r="BU24" s="351"/>
      <c r="BV24" s="351">
        <f t="shared" si="32"/>
        <v>0</v>
      </c>
      <c r="BW24" s="351"/>
      <c r="BX24" s="351"/>
      <c r="BY24" s="351">
        <f t="shared" si="15"/>
        <v>0</v>
      </c>
      <c r="BZ24" s="351">
        <f t="shared" si="16"/>
        <v>0</v>
      </c>
      <c r="CA24" s="351"/>
      <c r="CB24" s="351">
        <f t="shared" si="33"/>
        <v>0</v>
      </c>
      <c r="CC24" s="351"/>
      <c r="CD24" s="351"/>
      <c r="CE24" s="351">
        <f t="shared" si="17"/>
        <v>0</v>
      </c>
      <c r="CF24" s="351">
        <f t="shared" si="18"/>
        <v>0</v>
      </c>
      <c r="CG24" s="351"/>
      <c r="CH24" s="351">
        <f t="shared" si="34"/>
        <v>0</v>
      </c>
      <c r="CI24" s="351"/>
      <c r="CJ24" s="351"/>
      <c r="CK24" s="351">
        <f t="shared" si="19"/>
        <v>0</v>
      </c>
      <c r="CL24" s="351">
        <f t="shared" si="20"/>
        <v>0</v>
      </c>
      <c r="CM24" s="351"/>
      <c r="CN24" s="351">
        <f t="shared" si="35"/>
        <v>0</v>
      </c>
      <c r="CO24" s="351"/>
      <c r="CP24" s="351"/>
      <c r="CQ24" s="351">
        <f t="shared" si="21"/>
        <v>0</v>
      </c>
      <c r="CR24" s="351">
        <f t="shared" si="22"/>
        <v>0</v>
      </c>
      <c r="CS24" s="351"/>
      <c r="CT24" s="351">
        <f t="shared" si="36"/>
        <v>0</v>
      </c>
      <c r="CU24" s="351"/>
      <c r="CV24" s="351"/>
      <c r="CW24" s="351">
        <f t="shared" si="1"/>
        <v>0</v>
      </c>
      <c r="CX24" s="351">
        <f t="shared" si="1"/>
        <v>0</v>
      </c>
      <c r="CY24" s="351"/>
      <c r="CZ24" s="351"/>
      <c r="DA24" s="351"/>
      <c r="DB24" s="351"/>
      <c r="DC24" s="351"/>
      <c r="DD24" s="351"/>
      <c r="DE24" s="351"/>
      <c r="DF24" s="351"/>
      <c r="DG24" s="351"/>
      <c r="DH24" s="351"/>
      <c r="DI24" s="351"/>
      <c r="DJ24" s="351"/>
      <c r="DK24" s="351"/>
      <c r="DL24" s="351"/>
      <c r="DM24" s="351"/>
    </row>
    <row r="25" spans="2:117" s="79" customFormat="1" ht="72.5" hidden="1">
      <c r="B25" s="352"/>
      <c r="C25" s="55"/>
      <c r="D25" s="352"/>
      <c r="E25" s="352"/>
      <c r="F25" s="352"/>
      <c r="G25" s="367" t="s">
        <v>224</v>
      </c>
      <c r="H25" s="351"/>
      <c r="I25" s="351"/>
      <c r="J25" s="351"/>
      <c r="K25" s="351"/>
      <c r="L25" s="351"/>
      <c r="M25" s="351"/>
      <c r="N25" s="351"/>
      <c r="O25" s="351"/>
      <c r="P25" s="351"/>
      <c r="Q25" s="351"/>
      <c r="R25" s="351"/>
      <c r="S25" s="351"/>
      <c r="T25" s="351"/>
      <c r="U25" s="351"/>
      <c r="V25" s="351"/>
      <c r="W25" s="351"/>
      <c r="X25" s="351"/>
      <c r="Y25" s="351"/>
      <c r="Z25" s="351"/>
      <c r="AA25" s="351"/>
      <c r="AB25" s="351">
        <v>1</v>
      </c>
      <c r="AC25" s="351">
        <f t="shared" si="2"/>
        <v>0</v>
      </c>
      <c r="AD25" s="351">
        <f t="shared" si="3"/>
        <v>0</v>
      </c>
      <c r="AE25" s="351"/>
      <c r="AF25" s="351">
        <f t="shared" si="23"/>
        <v>0</v>
      </c>
      <c r="AG25" s="351"/>
      <c r="AH25" s="351"/>
      <c r="AI25" s="351">
        <f t="shared" si="24"/>
        <v>0</v>
      </c>
      <c r="AJ25" s="351">
        <f t="shared" si="4"/>
        <v>0</v>
      </c>
      <c r="AK25" s="351"/>
      <c r="AL25" s="351">
        <f t="shared" si="25"/>
        <v>0</v>
      </c>
      <c r="AM25" s="351"/>
      <c r="AN25" s="351"/>
      <c r="AO25" s="351">
        <f t="shared" si="26"/>
        <v>0</v>
      </c>
      <c r="AP25" s="351">
        <f t="shared" si="5"/>
        <v>0</v>
      </c>
      <c r="AQ25" s="351"/>
      <c r="AR25" s="351">
        <f t="shared" si="27"/>
        <v>0</v>
      </c>
      <c r="AS25" s="351"/>
      <c r="AT25" s="351"/>
      <c r="AU25" s="351">
        <f t="shared" si="6"/>
        <v>0</v>
      </c>
      <c r="AV25" s="351">
        <f t="shared" si="7"/>
        <v>0</v>
      </c>
      <c r="AW25" s="351"/>
      <c r="AX25" s="351">
        <f t="shared" si="28"/>
        <v>0</v>
      </c>
      <c r="AY25" s="351"/>
      <c r="AZ25" s="351"/>
      <c r="BA25" s="351">
        <f t="shared" si="0"/>
        <v>0</v>
      </c>
      <c r="BB25" s="351">
        <f t="shared" si="8"/>
        <v>0</v>
      </c>
      <c r="BC25" s="351"/>
      <c r="BD25" s="351">
        <f t="shared" si="29"/>
        <v>0</v>
      </c>
      <c r="BE25" s="351"/>
      <c r="BF25" s="351"/>
      <c r="BG25" s="351">
        <f t="shared" si="9"/>
        <v>0</v>
      </c>
      <c r="BH25" s="351">
        <f t="shared" si="10"/>
        <v>0</v>
      </c>
      <c r="BI25" s="351"/>
      <c r="BJ25" s="351">
        <f t="shared" si="30"/>
        <v>0</v>
      </c>
      <c r="BK25" s="351"/>
      <c r="BL25" s="351"/>
      <c r="BM25" s="351">
        <f t="shared" si="11"/>
        <v>0</v>
      </c>
      <c r="BN25" s="351">
        <f t="shared" si="12"/>
        <v>0</v>
      </c>
      <c r="BO25" s="351"/>
      <c r="BP25" s="351">
        <f t="shared" si="31"/>
        <v>0</v>
      </c>
      <c r="BQ25" s="351"/>
      <c r="BR25" s="351"/>
      <c r="BS25" s="351">
        <f t="shared" si="13"/>
        <v>0</v>
      </c>
      <c r="BT25" s="351">
        <f t="shared" si="14"/>
        <v>0</v>
      </c>
      <c r="BU25" s="351"/>
      <c r="BV25" s="351">
        <f t="shared" si="32"/>
        <v>0</v>
      </c>
      <c r="BW25" s="351"/>
      <c r="BX25" s="351"/>
      <c r="BY25" s="351">
        <f t="shared" si="15"/>
        <v>0</v>
      </c>
      <c r="BZ25" s="351">
        <f t="shared" si="16"/>
        <v>0</v>
      </c>
      <c r="CA25" s="351"/>
      <c r="CB25" s="351">
        <f t="shared" si="33"/>
        <v>0</v>
      </c>
      <c r="CC25" s="351"/>
      <c r="CD25" s="351"/>
      <c r="CE25" s="351">
        <f t="shared" si="17"/>
        <v>0</v>
      </c>
      <c r="CF25" s="351">
        <f t="shared" si="18"/>
        <v>0</v>
      </c>
      <c r="CG25" s="351"/>
      <c r="CH25" s="351">
        <f t="shared" si="34"/>
        <v>0</v>
      </c>
      <c r="CI25" s="351"/>
      <c r="CJ25" s="351"/>
      <c r="CK25" s="351">
        <f t="shared" si="19"/>
        <v>0</v>
      </c>
      <c r="CL25" s="351">
        <f t="shared" si="20"/>
        <v>0</v>
      </c>
      <c r="CM25" s="351"/>
      <c r="CN25" s="351">
        <f t="shared" si="35"/>
        <v>0</v>
      </c>
      <c r="CO25" s="351"/>
      <c r="CP25" s="351"/>
      <c r="CQ25" s="351">
        <f t="shared" si="21"/>
        <v>0</v>
      </c>
      <c r="CR25" s="351">
        <f t="shared" si="22"/>
        <v>0</v>
      </c>
      <c r="CS25" s="351"/>
      <c r="CT25" s="351">
        <f t="shared" si="36"/>
        <v>0</v>
      </c>
      <c r="CU25" s="351"/>
      <c r="CV25" s="351"/>
      <c r="CW25" s="351">
        <f t="shared" si="1"/>
        <v>0</v>
      </c>
      <c r="CX25" s="351">
        <f t="shared" si="1"/>
        <v>0</v>
      </c>
      <c r="CY25" s="351"/>
      <c r="CZ25" s="351"/>
      <c r="DA25" s="351"/>
      <c r="DB25" s="351"/>
      <c r="DC25" s="351"/>
      <c r="DD25" s="351"/>
      <c r="DE25" s="351"/>
      <c r="DF25" s="351"/>
      <c r="DG25" s="351"/>
      <c r="DH25" s="351"/>
      <c r="DI25" s="351"/>
      <c r="DJ25" s="351"/>
      <c r="DK25" s="351"/>
      <c r="DL25" s="351"/>
      <c r="DM25" s="351"/>
    </row>
    <row r="26" spans="2:117" s="79" customFormat="1" ht="72.5" hidden="1">
      <c r="B26" s="352"/>
      <c r="C26" s="55"/>
      <c r="D26" s="352"/>
      <c r="E26" s="352"/>
      <c r="F26" s="352"/>
      <c r="G26" s="367" t="s">
        <v>225</v>
      </c>
      <c r="H26" s="351"/>
      <c r="I26" s="351"/>
      <c r="J26" s="351"/>
      <c r="K26" s="351"/>
      <c r="L26" s="351"/>
      <c r="M26" s="351"/>
      <c r="N26" s="351"/>
      <c r="O26" s="351"/>
      <c r="P26" s="351"/>
      <c r="Q26" s="351"/>
      <c r="R26" s="351"/>
      <c r="S26" s="351"/>
      <c r="T26" s="351"/>
      <c r="U26" s="351"/>
      <c r="V26" s="351"/>
      <c r="W26" s="351"/>
      <c r="X26" s="351"/>
      <c r="Y26" s="351"/>
      <c r="Z26" s="351"/>
      <c r="AA26" s="351"/>
      <c r="AB26" s="351">
        <v>1</v>
      </c>
      <c r="AC26" s="351">
        <f t="shared" si="2"/>
        <v>0</v>
      </c>
      <c r="AD26" s="351">
        <f t="shared" si="3"/>
        <v>0</v>
      </c>
      <c r="AE26" s="351"/>
      <c r="AF26" s="351">
        <f t="shared" si="23"/>
        <v>0</v>
      </c>
      <c r="AG26" s="351"/>
      <c r="AH26" s="351"/>
      <c r="AI26" s="351">
        <f t="shared" si="24"/>
        <v>0</v>
      </c>
      <c r="AJ26" s="351">
        <f t="shared" si="4"/>
        <v>0</v>
      </c>
      <c r="AK26" s="351"/>
      <c r="AL26" s="351">
        <f t="shared" si="25"/>
        <v>0</v>
      </c>
      <c r="AM26" s="351"/>
      <c r="AN26" s="351"/>
      <c r="AO26" s="351">
        <f t="shared" si="26"/>
        <v>0</v>
      </c>
      <c r="AP26" s="351">
        <f t="shared" si="5"/>
        <v>0</v>
      </c>
      <c r="AQ26" s="351"/>
      <c r="AR26" s="351">
        <f t="shared" si="27"/>
        <v>0</v>
      </c>
      <c r="AS26" s="351"/>
      <c r="AT26" s="351"/>
      <c r="AU26" s="351">
        <f t="shared" si="6"/>
        <v>0</v>
      </c>
      <c r="AV26" s="351">
        <f t="shared" si="7"/>
        <v>0</v>
      </c>
      <c r="AW26" s="351"/>
      <c r="AX26" s="351">
        <f t="shared" si="28"/>
        <v>0</v>
      </c>
      <c r="AY26" s="351"/>
      <c r="AZ26" s="351"/>
      <c r="BA26" s="351">
        <f t="shared" si="0"/>
        <v>0</v>
      </c>
      <c r="BB26" s="351">
        <f t="shared" si="8"/>
        <v>0</v>
      </c>
      <c r="BC26" s="351"/>
      <c r="BD26" s="351">
        <f t="shared" si="29"/>
        <v>0</v>
      </c>
      <c r="BE26" s="351"/>
      <c r="BF26" s="351"/>
      <c r="BG26" s="351">
        <f t="shared" si="9"/>
        <v>0</v>
      </c>
      <c r="BH26" s="351">
        <f t="shared" si="10"/>
        <v>0</v>
      </c>
      <c r="BI26" s="351"/>
      <c r="BJ26" s="351">
        <f t="shared" si="30"/>
        <v>0</v>
      </c>
      <c r="BK26" s="351"/>
      <c r="BL26" s="351"/>
      <c r="BM26" s="351">
        <f t="shared" si="11"/>
        <v>0</v>
      </c>
      <c r="BN26" s="351">
        <f t="shared" si="12"/>
        <v>0</v>
      </c>
      <c r="BO26" s="351"/>
      <c r="BP26" s="351">
        <f t="shared" si="31"/>
        <v>0</v>
      </c>
      <c r="BQ26" s="351"/>
      <c r="BR26" s="351"/>
      <c r="BS26" s="351">
        <f t="shared" si="13"/>
        <v>0</v>
      </c>
      <c r="BT26" s="351">
        <f t="shared" si="14"/>
        <v>0</v>
      </c>
      <c r="BU26" s="351"/>
      <c r="BV26" s="351">
        <f t="shared" si="32"/>
        <v>0</v>
      </c>
      <c r="BW26" s="351"/>
      <c r="BX26" s="351"/>
      <c r="BY26" s="351">
        <f t="shared" si="15"/>
        <v>0</v>
      </c>
      <c r="BZ26" s="351">
        <f t="shared" si="16"/>
        <v>0</v>
      </c>
      <c r="CA26" s="351"/>
      <c r="CB26" s="351">
        <f t="shared" si="33"/>
        <v>0</v>
      </c>
      <c r="CC26" s="351"/>
      <c r="CD26" s="351"/>
      <c r="CE26" s="351">
        <f t="shared" si="17"/>
        <v>0</v>
      </c>
      <c r="CF26" s="351">
        <f t="shared" si="18"/>
        <v>0</v>
      </c>
      <c r="CG26" s="351"/>
      <c r="CH26" s="351">
        <f t="shared" si="34"/>
        <v>0</v>
      </c>
      <c r="CI26" s="351"/>
      <c r="CJ26" s="351"/>
      <c r="CK26" s="351">
        <f t="shared" si="19"/>
        <v>0</v>
      </c>
      <c r="CL26" s="351">
        <f t="shared" si="20"/>
        <v>0</v>
      </c>
      <c r="CM26" s="351"/>
      <c r="CN26" s="351">
        <f t="shared" si="35"/>
        <v>0</v>
      </c>
      <c r="CO26" s="351"/>
      <c r="CP26" s="351"/>
      <c r="CQ26" s="351">
        <f t="shared" si="21"/>
        <v>0</v>
      </c>
      <c r="CR26" s="351">
        <f t="shared" si="22"/>
        <v>0</v>
      </c>
      <c r="CS26" s="351"/>
      <c r="CT26" s="351">
        <f t="shared" si="36"/>
        <v>0</v>
      </c>
      <c r="CU26" s="351"/>
      <c r="CV26" s="351"/>
      <c r="CW26" s="351">
        <f t="shared" si="1"/>
        <v>0</v>
      </c>
      <c r="CX26" s="351">
        <f t="shared" si="1"/>
        <v>0</v>
      </c>
      <c r="CY26" s="351"/>
      <c r="CZ26" s="351"/>
      <c r="DA26" s="351"/>
      <c r="DB26" s="351"/>
      <c r="DC26" s="351"/>
      <c r="DD26" s="351"/>
      <c r="DE26" s="351"/>
      <c r="DF26" s="351"/>
      <c r="DG26" s="351"/>
      <c r="DH26" s="351"/>
      <c r="DI26" s="351"/>
      <c r="DJ26" s="351"/>
      <c r="DK26" s="351"/>
      <c r="DL26" s="351"/>
      <c r="DM26" s="351"/>
    </row>
    <row r="27" spans="2:117" s="79" customFormat="1" ht="101.5" hidden="1">
      <c r="B27" s="352"/>
      <c r="C27" s="55"/>
      <c r="D27" s="352"/>
      <c r="E27" s="352"/>
      <c r="F27" s="352"/>
      <c r="G27" s="367" t="s">
        <v>226</v>
      </c>
      <c r="H27" s="351"/>
      <c r="I27" s="351"/>
      <c r="J27" s="351"/>
      <c r="K27" s="351"/>
      <c r="L27" s="351"/>
      <c r="M27" s="351"/>
      <c r="N27" s="351"/>
      <c r="O27" s="351"/>
      <c r="P27" s="351"/>
      <c r="Q27" s="351"/>
      <c r="R27" s="351"/>
      <c r="S27" s="351"/>
      <c r="T27" s="351"/>
      <c r="U27" s="351"/>
      <c r="V27" s="351"/>
      <c r="W27" s="351"/>
      <c r="X27" s="351"/>
      <c r="Y27" s="351"/>
      <c r="Z27" s="351"/>
      <c r="AA27" s="351"/>
      <c r="AB27" s="351">
        <v>1</v>
      </c>
      <c r="AC27" s="351">
        <f t="shared" si="2"/>
        <v>0</v>
      </c>
      <c r="AD27" s="351">
        <f t="shared" si="3"/>
        <v>0</v>
      </c>
      <c r="AE27" s="351"/>
      <c r="AF27" s="351">
        <f t="shared" si="23"/>
        <v>0</v>
      </c>
      <c r="AG27" s="351"/>
      <c r="AH27" s="351"/>
      <c r="AI27" s="351">
        <f t="shared" si="24"/>
        <v>0</v>
      </c>
      <c r="AJ27" s="351">
        <f t="shared" si="4"/>
        <v>0</v>
      </c>
      <c r="AK27" s="351"/>
      <c r="AL27" s="351">
        <f t="shared" si="25"/>
        <v>0</v>
      </c>
      <c r="AM27" s="351"/>
      <c r="AN27" s="351"/>
      <c r="AO27" s="351">
        <f t="shared" si="26"/>
        <v>0</v>
      </c>
      <c r="AP27" s="351">
        <f t="shared" si="5"/>
        <v>0</v>
      </c>
      <c r="AQ27" s="351"/>
      <c r="AR27" s="351">
        <f t="shared" si="27"/>
        <v>0</v>
      </c>
      <c r="AS27" s="351"/>
      <c r="AT27" s="351"/>
      <c r="AU27" s="351">
        <f t="shared" si="6"/>
        <v>0</v>
      </c>
      <c r="AV27" s="351">
        <f t="shared" si="7"/>
        <v>0</v>
      </c>
      <c r="AW27" s="351"/>
      <c r="AX27" s="351">
        <f t="shared" si="28"/>
        <v>0</v>
      </c>
      <c r="AY27" s="351"/>
      <c r="AZ27" s="351"/>
      <c r="BA27" s="351">
        <f t="shared" si="0"/>
        <v>0</v>
      </c>
      <c r="BB27" s="351">
        <f t="shared" si="8"/>
        <v>0</v>
      </c>
      <c r="BC27" s="351"/>
      <c r="BD27" s="351">
        <f t="shared" si="29"/>
        <v>0</v>
      </c>
      <c r="BE27" s="351"/>
      <c r="BF27" s="351"/>
      <c r="BG27" s="351">
        <f t="shared" si="9"/>
        <v>0</v>
      </c>
      <c r="BH27" s="351">
        <f t="shared" si="10"/>
        <v>0</v>
      </c>
      <c r="BI27" s="351"/>
      <c r="BJ27" s="351">
        <f t="shared" si="30"/>
        <v>0</v>
      </c>
      <c r="BK27" s="351"/>
      <c r="BL27" s="351"/>
      <c r="BM27" s="351">
        <f t="shared" si="11"/>
        <v>0</v>
      </c>
      <c r="BN27" s="351">
        <f t="shared" si="12"/>
        <v>0</v>
      </c>
      <c r="BO27" s="351"/>
      <c r="BP27" s="351">
        <f t="shared" si="31"/>
        <v>0</v>
      </c>
      <c r="BQ27" s="351"/>
      <c r="BR27" s="351"/>
      <c r="BS27" s="351">
        <f t="shared" si="13"/>
        <v>0</v>
      </c>
      <c r="BT27" s="351">
        <f t="shared" si="14"/>
        <v>0</v>
      </c>
      <c r="BU27" s="351"/>
      <c r="BV27" s="351">
        <f t="shared" si="32"/>
        <v>0</v>
      </c>
      <c r="BW27" s="351"/>
      <c r="BX27" s="351"/>
      <c r="BY27" s="351">
        <f t="shared" si="15"/>
        <v>0</v>
      </c>
      <c r="BZ27" s="351">
        <f t="shared" si="16"/>
        <v>0</v>
      </c>
      <c r="CA27" s="351"/>
      <c r="CB27" s="351">
        <f t="shared" si="33"/>
        <v>0</v>
      </c>
      <c r="CC27" s="351"/>
      <c r="CD27" s="351"/>
      <c r="CE27" s="351">
        <f t="shared" si="17"/>
        <v>0</v>
      </c>
      <c r="CF27" s="351">
        <f t="shared" si="18"/>
        <v>0</v>
      </c>
      <c r="CG27" s="351"/>
      <c r="CH27" s="351">
        <f t="shared" si="34"/>
        <v>0</v>
      </c>
      <c r="CI27" s="351"/>
      <c r="CJ27" s="351"/>
      <c r="CK27" s="351">
        <f t="shared" si="19"/>
        <v>0</v>
      </c>
      <c r="CL27" s="351">
        <f t="shared" si="20"/>
        <v>0</v>
      </c>
      <c r="CM27" s="351"/>
      <c r="CN27" s="351">
        <f t="shared" si="35"/>
        <v>0</v>
      </c>
      <c r="CO27" s="351"/>
      <c r="CP27" s="351"/>
      <c r="CQ27" s="351">
        <f t="shared" si="21"/>
        <v>0</v>
      </c>
      <c r="CR27" s="351">
        <f t="shared" si="22"/>
        <v>0</v>
      </c>
      <c r="CS27" s="351"/>
      <c r="CT27" s="351">
        <f t="shared" si="36"/>
        <v>0</v>
      </c>
      <c r="CU27" s="351"/>
      <c r="CV27" s="351"/>
      <c r="CW27" s="351">
        <f t="shared" si="1"/>
        <v>0</v>
      </c>
      <c r="CX27" s="351">
        <f t="shared" si="1"/>
        <v>0</v>
      </c>
      <c r="CY27" s="351"/>
      <c r="CZ27" s="351"/>
      <c r="DA27" s="351"/>
      <c r="DB27" s="351"/>
      <c r="DC27" s="351"/>
      <c r="DD27" s="351"/>
      <c r="DE27" s="351"/>
      <c r="DF27" s="351"/>
      <c r="DG27" s="351"/>
      <c r="DH27" s="351"/>
      <c r="DI27" s="351"/>
      <c r="DJ27" s="351"/>
      <c r="DK27" s="351"/>
      <c r="DL27" s="351"/>
      <c r="DM27" s="351"/>
    </row>
    <row r="28" spans="2:117" s="79" customFormat="1" ht="101.5" hidden="1">
      <c r="B28" s="352"/>
      <c r="C28" s="55"/>
      <c r="D28" s="352"/>
      <c r="E28" s="352"/>
      <c r="F28" s="352"/>
      <c r="G28" s="367" t="s">
        <v>227</v>
      </c>
      <c r="H28" s="351"/>
      <c r="I28" s="351"/>
      <c r="J28" s="351"/>
      <c r="K28" s="351"/>
      <c r="L28" s="351"/>
      <c r="M28" s="351"/>
      <c r="N28" s="351"/>
      <c r="O28" s="351"/>
      <c r="P28" s="351"/>
      <c r="Q28" s="351"/>
      <c r="R28" s="351"/>
      <c r="S28" s="351"/>
      <c r="T28" s="351"/>
      <c r="U28" s="351"/>
      <c r="V28" s="351"/>
      <c r="W28" s="351"/>
      <c r="X28" s="351"/>
      <c r="Y28" s="351"/>
      <c r="Z28" s="351"/>
      <c r="AA28" s="351"/>
      <c r="AB28" s="351">
        <v>1</v>
      </c>
      <c r="AC28" s="351">
        <f t="shared" si="2"/>
        <v>0</v>
      </c>
      <c r="AD28" s="351">
        <f t="shared" si="3"/>
        <v>0</v>
      </c>
      <c r="AE28" s="351"/>
      <c r="AF28" s="351">
        <f t="shared" si="23"/>
        <v>0</v>
      </c>
      <c r="AG28" s="351"/>
      <c r="AH28" s="351"/>
      <c r="AI28" s="351">
        <f t="shared" si="24"/>
        <v>0</v>
      </c>
      <c r="AJ28" s="351">
        <f t="shared" si="4"/>
        <v>0</v>
      </c>
      <c r="AK28" s="351"/>
      <c r="AL28" s="351">
        <f t="shared" si="25"/>
        <v>0</v>
      </c>
      <c r="AM28" s="351"/>
      <c r="AN28" s="351"/>
      <c r="AO28" s="351">
        <f t="shared" si="26"/>
        <v>0</v>
      </c>
      <c r="AP28" s="351">
        <f t="shared" si="5"/>
        <v>0</v>
      </c>
      <c r="AQ28" s="351"/>
      <c r="AR28" s="351">
        <f t="shared" si="27"/>
        <v>0</v>
      </c>
      <c r="AS28" s="351"/>
      <c r="AT28" s="351"/>
      <c r="AU28" s="351">
        <f t="shared" si="6"/>
        <v>0</v>
      </c>
      <c r="AV28" s="351">
        <f t="shared" si="7"/>
        <v>0</v>
      </c>
      <c r="AW28" s="351"/>
      <c r="AX28" s="351">
        <f t="shared" si="28"/>
        <v>0</v>
      </c>
      <c r="AY28" s="351"/>
      <c r="AZ28" s="351"/>
      <c r="BA28" s="351">
        <f t="shared" si="0"/>
        <v>0</v>
      </c>
      <c r="BB28" s="351">
        <f t="shared" si="8"/>
        <v>0</v>
      </c>
      <c r="BC28" s="351"/>
      <c r="BD28" s="351">
        <f t="shared" si="29"/>
        <v>0</v>
      </c>
      <c r="BE28" s="351"/>
      <c r="BF28" s="351"/>
      <c r="BG28" s="351">
        <f t="shared" si="9"/>
        <v>0</v>
      </c>
      <c r="BH28" s="351">
        <f t="shared" si="10"/>
        <v>0</v>
      </c>
      <c r="BI28" s="351"/>
      <c r="BJ28" s="351">
        <f t="shared" si="30"/>
        <v>0</v>
      </c>
      <c r="BK28" s="351"/>
      <c r="BL28" s="351"/>
      <c r="BM28" s="351">
        <f t="shared" si="11"/>
        <v>0</v>
      </c>
      <c r="BN28" s="351">
        <f t="shared" si="12"/>
        <v>0</v>
      </c>
      <c r="BO28" s="351"/>
      <c r="BP28" s="351">
        <f t="shared" si="31"/>
        <v>0</v>
      </c>
      <c r="BQ28" s="351"/>
      <c r="BR28" s="351"/>
      <c r="BS28" s="351">
        <f t="shared" si="13"/>
        <v>0</v>
      </c>
      <c r="BT28" s="351">
        <f t="shared" si="14"/>
        <v>0</v>
      </c>
      <c r="BU28" s="351"/>
      <c r="BV28" s="351">
        <f t="shared" si="32"/>
        <v>0</v>
      </c>
      <c r="BW28" s="351"/>
      <c r="BX28" s="351"/>
      <c r="BY28" s="351">
        <f t="shared" si="15"/>
        <v>0</v>
      </c>
      <c r="BZ28" s="351">
        <f t="shared" si="16"/>
        <v>0</v>
      </c>
      <c r="CA28" s="351"/>
      <c r="CB28" s="351">
        <f t="shared" si="33"/>
        <v>0</v>
      </c>
      <c r="CC28" s="351"/>
      <c r="CD28" s="351"/>
      <c r="CE28" s="351">
        <f t="shared" si="17"/>
        <v>0</v>
      </c>
      <c r="CF28" s="351">
        <f t="shared" si="18"/>
        <v>0</v>
      </c>
      <c r="CG28" s="351"/>
      <c r="CH28" s="351">
        <f t="shared" si="34"/>
        <v>0</v>
      </c>
      <c r="CI28" s="351"/>
      <c r="CJ28" s="351"/>
      <c r="CK28" s="351">
        <f t="shared" si="19"/>
        <v>0</v>
      </c>
      <c r="CL28" s="351">
        <f t="shared" si="20"/>
        <v>0</v>
      </c>
      <c r="CM28" s="351"/>
      <c r="CN28" s="351">
        <f t="shared" si="35"/>
        <v>0</v>
      </c>
      <c r="CO28" s="351"/>
      <c r="CP28" s="351"/>
      <c r="CQ28" s="351">
        <f t="shared" si="21"/>
        <v>0</v>
      </c>
      <c r="CR28" s="351">
        <f t="shared" si="22"/>
        <v>0</v>
      </c>
      <c r="CS28" s="351"/>
      <c r="CT28" s="351">
        <f t="shared" si="36"/>
        <v>0</v>
      </c>
      <c r="CU28" s="351"/>
      <c r="CV28" s="351"/>
      <c r="CW28" s="351">
        <f t="shared" si="1"/>
        <v>0</v>
      </c>
      <c r="CX28" s="351">
        <f t="shared" si="1"/>
        <v>0</v>
      </c>
      <c r="CY28" s="351"/>
      <c r="CZ28" s="351"/>
      <c r="DA28" s="351"/>
      <c r="DB28" s="351"/>
      <c r="DC28" s="351"/>
      <c r="DD28" s="351"/>
      <c r="DE28" s="351"/>
      <c r="DF28" s="351"/>
      <c r="DG28" s="351"/>
      <c r="DH28" s="351"/>
      <c r="DI28" s="351"/>
      <c r="DJ28" s="351"/>
      <c r="DK28" s="351"/>
      <c r="DL28" s="351"/>
      <c r="DM28" s="351"/>
    </row>
    <row r="29" spans="2:117" s="79" customFormat="1" ht="58" hidden="1">
      <c r="B29" s="352"/>
      <c r="C29" s="55"/>
      <c r="D29" s="352"/>
      <c r="E29" s="352"/>
      <c r="F29" s="352"/>
      <c r="G29" s="367" t="s">
        <v>228</v>
      </c>
      <c r="H29" s="351"/>
      <c r="I29" s="351"/>
      <c r="J29" s="351"/>
      <c r="K29" s="351"/>
      <c r="L29" s="351"/>
      <c r="M29" s="351"/>
      <c r="N29" s="351"/>
      <c r="O29" s="351"/>
      <c r="P29" s="351"/>
      <c r="Q29" s="351"/>
      <c r="R29" s="351"/>
      <c r="S29" s="351"/>
      <c r="T29" s="351"/>
      <c r="U29" s="351"/>
      <c r="V29" s="351"/>
      <c r="W29" s="351"/>
      <c r="X29" s="351"/>
      <c r="Y29" s="351"/>
      <c r="Z29" s="351"/>
      <c r="AA29" s="351"/>
      <c r="AB29" s="351">
        <v>1</v>
      </c>
      <c r="AC29" s="351">
        <f t="shared" si="2"/>
        <v>0</v>
      </c>
      <c r="AD29" s="351">
        <f t="shared" si="3"/>
        <v>0</v>
      </c>
      <c r="AE29" s="351"/>
      <c r="AF29" s="351">
        <f t="shared" si="23"/>
        <v>0</v>
      </c>
      <c r="AG29" s="351"/>
      <c r="AH29" s="351"/>
      <c r="AI29" s="351">
        <f t="shared" si="24"/>
        <v>0</v>
      </c>
      <c r="AJ29" s="351">
        <f t="shared" si="4"/>
        <v>0</v>
      </c>
      <c r="AK29" s="351"/>
      <c r="AL29" s="351">
        <f t="shared" si="25"/>
        <v>0</v>
      </c>
      <c r="AM29" s="351"/>
      <c r="AN29" s="351"/>
      <c r="AO29" s="351">
        <f t="shared" si="26"/>
        <v>0</v>
      </c>
      <c r="AP29" s="351">
        <f t="shared" si="5"/>
        <v>0</v>
      </c>
      <c r="AQ29" s="351"/>
      <c r="AR29" s="351">
        <f t="shared" si="27"/>
        <v>0</v>
      </c>
      <c r="AS29" s="351"/>
      <c r="AT29" s="351"/>
      <c r="AU29" s="351">
        <f t="shared" si="6"/>
        <v>0</v>
      </c>
      <c r="AV29" s="351">
        <f t="shared" si="7"/>
        <v>0</v>
      </c>
      <c r="AW29" s="351"/>
      <c r="AX29" s="351">
        <f t="shared" si="28"/>
        <v>0</v>
      </c>
      <c r="AY29" s="351"/>
      <c r="AZ29" s="351"/>
      <c r="BA29" s="351">
        <f t="shared" si="0"/>
        <v>0</v>
      </c>
      <c r="BB29" s="351">
        <f t="shared" si="8"/>
        <v>0</v>
      </c>
      <c r="BC29" s="351"/>
      <c r="BD29" s="351">
        <f t="shared" si="29"/>
        <v>0</v>
      </c>
      <c r="BE29" s="351"/>
      <c r="BF29" s="351"/>
      <c r="BG29" s="351">
        <f t="shared" si="9"/>
        <v>0</v>
      </c>
      <c r="BH29" s="351">
        <f t="shared" si="10"/>
        <v>0</v>
      </c>
      <c r="BI29" s="351"/>
      <c r="BJ29" s="351">
        <f t="shared" si="30"/>
        <v>0</v>
      </c>
      <c r="BK29" s="351"/>
      <c r="BL29" s="351"/>
      <c r="BM29" s="351">
        <f t="shared" si="11"/>
        <v>0</v>
      </c>
      <c r="BN29" s="351">
        <f t="shared" si="12"/>
        <v>0</v>
      </c>
      <c r="BO29" s="351"/>
      <c r="BP29" s="351">
        <f t="shared" si="31"/>
        <v>0</v>
      </c>
      <c r="BQ29" s="351"/>
      <c r="BR29" s="351"/>
      <c r="BS29" s="351">
        <f t="shared" si="13"/>
        <v>0</v>
      </c>
      <c r="BT29" s="351">
        <f t="shared" si="14"/>
        <v>0</v>
      </c>
      <c r="BU29" s="351"/>
      <c r="BV29" s="351">
        <f t="shared" si="32"/>
        <v>0</v>
      </c>
      <c r="BW29" s="351"/>
      <c r="BX29" s="351"/>
      <c r="BY29" s="351">
        <f t="shared" si="15"/>
        <v>0</v>
      </c>
      <c r="BZ29" s="351">
        <f t="shared" si="16"/>
        <v>0</v>
      </c>
      <c r="CA29" s="351"/>
      <c r="CB29" s="351">
        <f t="shared" si="33"/>
        <v>0</v>
      </c>
      <c r="CC29" s="351"/>
      <c r="CD29" s="351"/>
      <c r="CE29" s="351">
        <f t="shared" si="17"/>
        <v>0</v>
      </c>
      <c r="CF29" s="351">
        <f t="shared" si="18"/>
        <v>0</v>
      </c>
      <c r="CG29" s="351"/>
      <c r="CH29" s="351">
        <f t="shared" si="34"/>
        <v>0</v>
      </c>
      <c r="CI29" s="351"/>
      <c r="CJ29" s="351"/>
      <c r="CK29" s="351">
        <f t="shared" si="19"/>
        <v>0</v>
      </c>
      <c r="CL29" s="351">
        <f t="shared" si="20"/>
        <v>0</v>
      </c>
      <c r="CM29" s="351"/>
      <c r="CN29" s="351">
        <f t="shared" si="35"/>
        <v>0</v>
      </c>
      <c r="CO29" s="351"/>
      <c r="CP29" s="351"/>
      <c r="CQ29" s="351">
        <f t="shared" si="21"/>
        <v>0</v>
      </c>
      <c r="CR29" s="351">
        <f t="shared" si="22"/>
        <v>0</v>
      </c>
      <c r="CS29" s="351"/>
      <c r="CT29" s="351">
        <f t="shared" si="36"/>
        <v>0</v>
      </c>
      <c r="CU29" s="351"/>
      <c r="CV29" s="351"/>
      <c r="CW29" s="351">
        <f t="shared" si="1"/>
        <v>0</v>
      </c>
      <c r="CX29" s="351">
        <f t="shared" si="1"/>
        <v>0</v>
      </c>
      <c r="CY29" s="351"/>
      <c r="CZ29" s="351"/>
      <c r="DA29" s="351"/>
      <c r="DB29" s="351"/>
      <c r="DC29" s="351"/>
      <c r="DD29" s="351"/>
      <c r="DE29" s="351"/>
      <c r="DF29" s="351"/>
      <c r="DG29" s="351"/>
      <c r="DH29" s="351"/>
      <c r="DI29" s="351"/>
      <c r="DJ29" s="351"/>
      <c r="DK29" s="351"/>
      <c r="DL29" s="351"/>
      <c r="DM29" s="351"/>
    </row>
    <row r="30" spans="2:117" s="79" customFormat="1" ht="72.5" hidden="1">
      <c r="B30" s="352"/>
      <c r="C30" s="55"/>
      <c r="D30" s="352"/>
      <c r="E30" s="352"/>
      <c r="F30" s="352"/>
      <c r="G30" s="367" t="s">
        <v>229</v>
      </c>
      <c r="H30" s="351"/>
      <c r="I30" s="351"/>
      <c r="J30" s="351"/>
      <c r="K30" s="351"/>
      <c r="L30" s="351"/>
      <c r="M30" s="351"/>
      <c r="N30" s="351"/>
      <c r="O30" s="351"/>
      <c r="P30" s="351"/>
      <c r="Q30" s="351"/>
      <c r="R30" s="351"/>
      <c r="S30" s="351"/>
      <c r="T30" s="351"/>
      <c r="U30" s="351"/>
      <c r="V30" s="351"/>
      <c r="W30" s="351"/>
      <c r="X30" s="351"/>
      <c r="Y30" s="351"/>
      <c r="Z30" s="351"/>
      <c r="AA30" s="351"/>
      <c r="AB30" s="351">
        <v>1</v>
      </c>
      <c r="AC30" s="351">
        <f t="shared" si="2"/>
        <v>0</v>
      </c>
      <c r="AD30" s="351">
        <f t="shared" si="3"/>
        <v>0</v>
      </c>
      <c r="AE30" s="351"/>
      <c r="AF30" s="351">
        <f t="shared" si="23"/>
        <v>0</v>
      </c>
      <c r="AG30" s="351"/>
      <c r="AH30" s="351"/>
      <c r="AI30" s="351">
        <f t="shared" si="24"/>
        <v>0</v>
      </c>
      <c r="AJ30" s="351">
        <f t="shared" si="4"/>
        <v>0</v>
      </c>
      <c r="AK30" s="351"/>
      <c r="AL30" s="351">
        <f t="shared" si="25"/>
        <v>0</v>
      </c>
      <c r="AM30" s="351"/>
      <c r="AN30" s="351"/>
      <c r="AO30" s="351">
        <f t="shared" si="26"/>
        <v>0</v>
      </c>
      <c r="AP30" s="351">
        <f t="shared" si="5"/>
        <v>0</v>
      </c>
      <c r="AQ30" s="351"/>
      <c r="AR30" s="351">
        <f t="shared" si="27"/>
        <v>0</v>
      </c>
      <c r="AS30" s="351"/>
      <c r="AT30" s="351"/>
      <c r="AU30" s="351">
        <f t="shared" si="6"/>
        <v>0</v>
      </c>
      <c r="AV30" s="351">
        <f t="shared" si="7"/>
        <v>0</v>
      </c>
      <c r="AW30" s="351"/>
      <c r="AX30" s="351">
        <f t="shared" si="28"/>
        <v>0</v>
      </c>
      <c r="AY30" s="351"/>
      <c r="AZ30" s="351"/>
      <c r="BA30" s="351">
        <f t="shared" si="0"/>
        <v>0</v>
      </c>
      <c r="BB30" s="351">
        <f t="shared" si="8"/>
        <v>0</v>
      </c>
      <c r="BC30" s="351"/>
      <c r="BD30" s="351">
        <f t="shared" si="29"/>
        <v>0</v>
      </c>
      <c r="BE30" s="351"/>
      <c r="BF30" s="351"/>
      <c r="BG30" s="351">
        <f t="shared" si="9"/>
        <v>0</v>
      </c>
      <c r="BH30" s="351">
        <f t="shared" si="10"/>
        <v>0</v>
      </c>
      <c r="BI30" s="351"/>
      <c r="BJ30" s="351">
        <f t="shared" si="30"/>
        <v>0</v>
      </c>
      <c r="BK30" s="351"/>
      <c r="BL30" s="351"/>
      <c r="BM30" s="351">
        <f t="shared" si="11"/>
        <v>0</v>
      </c>
      <c r="BN30" s="351">
        <f t="shared" si="12"/>
        <v>0</v>
      </c>
      <c r="BO30" s="351"/>
      <c r="BP30" s="351">
        <f t="shared" si="31"/>
        <v>0</v>
      </c>
      <c r="BQ30" s="351"/>
      <c r="BR30" s="351"/>
      <c r="BS30" s="351">
        <f t="shared" si="13"/>
        <v>0</v>
      </c>
      <c r="BT30" s="351">
        <f t="shared" si="14"/>
        <v>0</v>
      </c>
      <c r="BU30" s="351"/>
      <c r="BV30" s="351">
        <f t="shared" si="32"/>
        <v>0</v>
      </c>
      <c r="BW30" s="351"/>
      <c r="BX30" s="351"/>
      <c r="BY30" s="351">
        <f t="shared" si="15"/>
        <v>0</v>
      </c>
      <c r="BZ30" s="351">
        <f t="shared" si="16"/>
        <v>0</v>
      </c>
      <c r="CA30" s="351"/>
      <c r="CB30" s="351">
        <f t="shared" si="33"/>
        <v>0</v>
      </c>
      <c r="CC30" s="351"/>
      <c r="CD30" s="351"/>
      <c r="CE30" s="351">
        <f t="shared" si="17"/>
        <v>0</v>
      </c>
      <c r="CF30" s="351">
        <f t="shared" si="18"/>
        <v>0</v>
      </c>
      <c r="CG30" s="351"/>
      <c r="CH30" s="351">
        <f t="shared" si="34"/>
        <v>0</v>
      </c>
      <c r="CI30" s="351"/>
      <c r="CJ30" s="351"/>
      <c r="CK30" s="351">
        <f t="shared" si="19"/>
        <v>0</v>
      </c>
      <c r="CL30" s="351">
        <f t="shared" si="20"/>
        <v>0</v>
      </c>
      <c r="CM30" s="351"/>
      <c r="CN30" s="351">
        <f t="shared" si="35"/>
        <v>0</v>
      </c>
      <c r="CO30" s="351"/>
      <c r="CP30" s="351"/>
      <c r="CQ30" s="351">
        <f t="shared" si="21"/>
        <v>0</v>
      </c>
      <c r="CR30" s="351">
        <f t="shared" si="22"/>
        <v>0</v>
      </c>
      <c r="CS30" s="351"/>
      <c r="CT30" s="351">
        <f t="shared" si="36"/>
        <v>0</v>
      </c>
      <c r="CU30" s="351"/>
      <c r="CV30" s="351"/>
      <c r="CW30" s="351">
        <f t="shared" si="1"/>
        <v>0</v>
      </c>
      <c r="CX30" s="351">
        <f t="shared" si="1"/>
        <v>0</v>
      </c>
      <c r="CY30" s="351"/>
      <c r="CZ30" s="351"/>
      <c r="DA30" s="351"/>
      <c r="DB30" s="351"/>
      <c r="DC30" s="351"/>
      <c r="DD30" s="351"/>
      <c r="DE30" s="351"/>
      <c r="DF30" s="351"/>
      <c r="DG30" s="351"/>
      <c r="DH30" s="351"/>
      <c r="DI30" s="351"/>
      <c r="DJ30" s="351"/>
      <c r="DK30" s="351"/>
      <c r="DL30" s="351"/>
      <c r="DM30" s="351"/>
    </row>
    <row r="31" spans="2:117" s="79" customFormat="1" ht="87" hidden="1">
      <c r="B31" s="352"/>
      <c r="C31" s="55"/>
      <c r="D31" s="352"/>
      <c r="E31" s="352"/>
      <c r="F31" s="352"/>
      <c r="G31" s="367" t="s">
        <v>230</v>
      </c>
      <c r="H31" s="351"/>
      <c r="I31" s="351"/>
      <c r="J31" s="351"/>
      <c r="K31" s="351"/>
      <c r="L31" s="351"/>
      <c r="M31" s="351"/>
      <c r="N31" s="351"/>
      <c r="O31" s="351"/>
      <c r="P31" s="351"/>
      <c r="Q31" s="351"/>
      <c r="R31" s="351"/>
      <c r="S31" s="351"/>
      <c r="T31" s="351"/>
      <c r="U31" s="351"/>
      <c r="V31" s="351"/>
      <c r="W31" s="351"/>
      <c r="X31" s="351"/>
      <c r="Y31" s="351"/>
      <c r="Z31" s="351"/>
      <c r="AA31" s="351"/>
      <c r="AB31" s="351">
        <v>1</v>
      </c>
      <c r="AC31" s="351">
        <f t="shared" si="2"/>
        <v>0</v>
      </c>
      <c r="AD31" s="351">
        <f t="shared" si="3"/>
        <v>0</v>
      </c>
      <c r="AE31" s="351"/>
      <c r="AF31" s="351">
        <f t="shared" si="23"/>
        <v>0</v>
      </c>
      <c r="AG31" s="351"/>
      <c r="AH31" s="351"/>
      <c r="AI31" s="351">
        <f t="shared" si="24"/>
        <v>0</v>
      </c>
      <c r="AJ31" s="351">
        <f t="shared" si="4"/>
        <v>0</v>
      </c>
      <c r="AK31" s="351"/>
      <c r="AL31" s="351">
        <f t="shared" si="25"/>
        <v>0</v>
      </c>
      <c r="AM31" s="351"/>
      <c r="AN31" s="351"/>
      <c r="AO31" s="351">
        <f t="shared" si="26"/>
        <v>0</v>
      </c>
      <c r="AP31" s="351">
        <f t="shared" si="5"/>
        <v>0</v>
      </c>
      <c r="AQ31" s="351"/>
      <c r="AR31" s="351">
        <f t="shared" si="27"/>
        <v>0</v>
      </c>
      <c r="AS31" s="351"/>
      <c r="AT31" s="351"/>
      <c r="AU31" s="351">
        <f t="shared" si="6"/>
        <v>0</v>
      </c>
      <c r="AV31" s="351">
        <f t="shared" si="7"/>
        <v>0</v>
      </c>
      <c r="AW31" s="351"/>
      <c r="AX31" s="351">
        <f t="shared" si="28"/>
        <v>0</v>
      </c>
      <c r="AY31" s="351"/>
      <c r="AZ31" s="351"/>
      <c r="BA31" s="351">
        <f t="shared" si="0"/>
        <v>0</v>
      </c>
      <c r="BB31" s="351">
        <f t="shared" si="8"/>
        <v>0</v>
      </c>
      <c r="BC31" s="351"/>
      <c r="BD31" s="351">
        <f t="shared" si="29"/>
        <v>0</v>
      </c>
      <c r="BE31" s="351"/>
      <c r="BF31" s="351"/>
      <c r="BG31" s="351">
        <f t="shared" si="9"/>
        <v>0</v>
      </c>
      <c r="BH31" s="351">
        <f t="shared" si="10"/>
        <v>0</v>
      </c>
      <c r="BI31" s="351"/>
      <c r="BJ31" s="351">
        <f t="shared" si="30"/>
        <v>0</v>
      </c>
      <c r="BK31" s="351"/>
      <c r="BL31" s="351"/>
      <c r="BM31" s="351">
        <f t="shared" si="11"/>
        <v>0</v>
      </c>
      <c r="BN31" s="351">
        <f t="shared" si="12"/>
        <v>0</v>
      </c>
      <c r="BO31" s="351"/>
      <c r="BP31" s="351">
        <f t="shared" si="31"/>
        <v>0</v>
      </c>
      <c r="BQ31" s="351"/>
      <c r="BR31" s="351"/>
      <c r="BS31" s="351">
        <f t="shared" si="13"/>
        <v>0</v>
      </c>
      <c r="BT31" s="351">
        <f t="shared" si="14"/>
        <v>0</v>
      </c>
      <c r="BU31" s="351"/>
      <c r="BV31" s="351">
        <f t="shared" si="32"/>
        <v>0</v>
      </c>
      <c r="BW31" s="351"/>
      <c r="BX31" s="351"/>
      <c r="BY31" s="351">
        <f t="shared" si="15"/>
        <v>0</v>
      </c>
      <c r="BZ31" s="351">
        <f t="shared" si="16"/>
        <v>0</v>
      </c>
      <c r="CA31" s="351"/>
      <c r="CB31" s="351">
        <f t="shared" si="33"/>
        <v>0</v>
      </c>
      <c r="CC31" s="351"/>
      <c r="CD31" s="351"/>
      <c r="CE31" s="351">
        <f t="shared" si="17"/>
        <v>0</v>
      </c>
      <c r="CF31" s="351">
        <f t="shared" si="18"/>
        <v>0</v>
      </c>
      <c r="CG31" s="351"/>
      <c r="CH31" s="351">
        <f t="shared" si="34"/>
        <v>0</v>
      </c>
      <c r="CI31" s="351"/>
      <c r="CJ31" s="351"/>
      <c r="CK31" s="351">
        <f t="shared" si="19"/>
        <v>0</v>
      </c>
      <c r="CL31" s="351">
        <f t="shared" si="20"/>
        <v>0</v>
      </c>
      <c r="CM31" s="351"/>
      <c r="CN31" s="351">
        <f t="shared" si="35"/>
        <v>0</v>
      </c>
      <c r="CO31" s="351"/>
      <c r="CP31" s="351"/>
      <c r="CQ31" s="351">
        <f t="shared" si="21"/>
        <v>0</v>
      </c>
      <c r="CR31" s="351">
        <f t="shared" si="22"/>
        <v>0</v>
      </c>
      <c r="CS31" s="351"/>
      <c r="CT31" s="351">
        <f t="shared" si="36"/>
        <v>0</v>
      </c>
      <c r="CU31" s="351"/>
      <c r="CV31" s="351"/>
      <c r="CW31" s="351">
        <f t="shared" si="1"/>
        <v>0</v>
      </c>
      <c r="CX31" s="351">
        <f t="shared" si="1"/>
        <v>0</v>
      </c>
      <c r="CY31" s="351"/>
      <c r="CZ31" s="351"/>
      <c r="DA31" s="351"/>
      <c r="DB31" s="351"/>
      <c r="DC31" s="351"/>
      <c r="DD31" s="351"/>
      <c r="DE31" s="351"/>
      <c r="DF31" s="351"/>
      <c r="DG31" s="351"/>
      <c r="DH31" s="351"/>
      <c r="DI31" s="351"/>
      <c r="DJ31" s="351"/>
      <c r="DK31" s="351"/>
      <c r="DL31" s="351"/>
      <c r="DM31" s="351"/>
    </row>
    <row r="32" spans="2:117" s="79" customFormat="1" ht="72.5" hidden="1">
      <c r="B32" s="352"/>
      <c r="C32" s="55"/>
      <c r="D32" s="352"/>
      <c r="E32" s="352"/>
      <c r="F32" s="352"/>
      <c r="G32" s="367" t="s">
        <v>231</v>
      </c>
      <c r="H32" s="351"/>
      <c r="I32" s="351"/>
      <c r="J32" s="351"/>
      <c r="K32" s="351"/>
      <c r="L32" s="351"/>
      <c r="M32" s="351"/>
      <c r="N32" s="351"/>
      <c r="O32" s="351"/>
      <c r="P32" s="351"/>
      <c r="Q32" s="351"/>
      <c r="R32" s="351"/>
      <c r="S32" s="351"/>
      <c r="T32" s="351"/>
      <c r="U32" s="351"/>
      <c r="V32" s="351"/>
      <c r="W32" s="351"/>
      <c r="X32" s="351"/>
      <c r="Y32" s="351"/>
      <c r="Z32" s="351"/>
      <c r="AA32" s="351"/>
      <c r="AB32" s="351">
        <v>1</v>
      </c>
      <c r="AC32" s="351">
        <f t="shared" si="2"/>
        <v>0</v>
      </c>
      <c r="AD32" s="351">
        <f t="shared" si="3"/>
        <v>0</v>
      </c>
      <c r="AE32" s="351"/>
      <c r="AF32" s="351">
        <f t="shared" si="23"/>
        <v>0</v>
      </c>
      <c r="AG32" s="351"/>
      <c r="AH32" s="351"/>
      <c r="AI32" s="351">
        <f t="shared" si="24"/>
        <v>0</v>
      </c>
      <c r="AJ32" s="351">
        <f t="shared" si="4"/>
        <v>0</v>
      </c>
      <c r="AK32" s="351"/>
      <c r="AL32" s="351">
        <f t="shared" si="25"/>
        <v>0</v>
      </c>
      <c r="AM32" s="351"/>
      <c r="AN32" s="351"/>
      <c r="AO32" s="351">
        <f t="shared" si="26"/>
        <v>0</v>
      </c>
      <c r="AP32" s="351">
        <f t="shared" si="5"/>
        <v>0</v>
      </c>
      <c r="AQ32" s="351"/>
      <c r="AR32" s="351">
        <f t="shared" si="27"/>
        <v>0</v>
      </c>
      <c r="AS32" s="351"/>
      <c r="AT32" s="351"/>
      <c r="AU32" s="351">
        <f t="shared" si="6"/>
        <v>0</v>
      </c>
      <c r="AV32" s="351">
        <f t="shared" si="7"/>
        <v>0</v>
      </c>
      <c r="AW32" s="351"/>
      <c r="AX32" s="351">
        <f t="shared" si="28"/>
        <v>0</v>
      </c>
      <c r="AY32" s="351"/>
      <c r="AZ32" s="351"/>
      <c r="BA32" s="351">
        <f t="shared" si="0"/>
        <v>0</v>
      </c>
      <c r="BB32" s="351">
        <f t="shared" si="8"/>
        <v>0</v>
      </c>
      <c r="BC32" s="351"/>
      <c r="BD32" s="351">
        <f t="shared" si="29"/>
        <v>0</v>
      </c>
      <c r="BE32" s="351"/>
      <c r="BF32" s="351"/>
      <c r="BG32" s="351">
        <f t="shared" si="9"/>
        <v>0</v>
      </c>
      <c r="BH32" s="351">
        <f t="shared" si="10"/>
        <v>0</v>
      </c>
      <c r="BI32" s="351"/>
      <c r="BJ32" s="351">
        <f t="shared" si="30"/>
        <v>0</v>
      </c>
      <c r="BK32" s="351"/>
      <c r="BL32" s="351"/>
      <c r="BM32" s="351">
        <f t="shared" si="11"/>
        <v>0</v>
      </c>
      <c r="BN32" s="351">
        <f t="shared" si="12"/>
        <v>0</v>
      </c>
      <c r="BO32" s="351"/>
      <c r="BP32" s="351">
        <f t="shared" si="31"/>
        <v>0</v>
      </c>
      <c r="BQ32" s="351"/>
      <c r="BR32" s="351"/>
      <c r="BS32" s="351">
        <f t="shared" si="13"/>
        <v>0</v>
      </c>
      <c r="BT32" s="351">
        <f t="shared" si="14"/>
        <v>0</v>
      </c>
      <c r="BU32" s="351"/>
      <c r="BV32" s="351">
        <f t="shared" si="32"/>
        <v>0</v>
      </c>
      <c r="BW32" s="351"/>
      <c r="BX32" s="351"/>
      <c r="BY32" s="351">
        <f t="shared" si="15"/>
        <v>0</v>
      </c>
      <c r="BZ32" s="351">
        <f t="shared" si="16"/>
        <v>0</v>
      </c>
      <c r="CA32" s="351"/>
      <c r="CB32" s="351">
        <f t="shared" si="33"/>
        <v>0</v>
      </c>
      <c r="CC32" s="351"/>
      <c r="CD32" s="351"/>
      <c r="CE32" s="351">
        <f t="shared" si="17"/>
        <v>0</v>
      </c>
      <c r="CF32" s="351">
        <f t="shared" si="18"/>
        <v>0</v>
      </c>
      <c r="CG32" s="351"/>
      <c r="CH32" s="351">
        <f t="shared" si="34"/>
        <v>0</v>
      </c>
      <c r="CI32" s="351"/>
      <c r="CJ32" s="351"/>
      <c r="CK32" s="351">
        <f t="shared" si="19"/>
        <v>0</v>
      </c>
      <c r="CL32" s="351">
        <f t="shared" si="20"/>
        <v>0</v>
      </c>
      <c r="CM32" s="351"/>
      <c r="CN32" s="351">
        <f t="shared" si="35"/>
        <v>0</v>
      </c>
      <c r="CO32" s="351"/>
      <c r="CP32" s="351"/>
      <c r="CQ32" s="351">
        <f t="shared" si="21"/>
        <v>0</v>
      </c>
      <c r="CR32" s="351">
        <f t="shared" si="22"/>
        <v>0</v>
      </c>
      <c r="CS32" s="351"/>
      <c r="CT32" s="351">
        <f t="shared" si="36"/>
        <v>0</v>
      </c>
      <c r="CU32" s="351"/>
      <c r="CV32" s="351"/>
      <c r="CW32" s="351">
        <f t="shared" si="1"/>
        <v>0</v>
      </c>
      <c r="CX32" s="351">
        <f t="shared" si="1"/>
        <v>0</v>
      </c>
      <c r="CY32" s="351"/>
      <c r="CZ32" s="351"/>
      <c r="DA32" s="351"/>
      <c r="DB32" s="351"/>
      <c r="DC32" s="351"/>
      <c r="DD32" s="351"/>
      <c r="DE32" s="351"/>
      <c r="DF32" s="351"/>
      <c r="DG32" s="351"/>
      <c r="DH32" s="351"/>
      <c r="DI32" s="351"/>
      <c r="DJ32" s="351"/>
      <c r="DK32" s="351"/>
      <c r="DL32" s="351"/>
      <c r="DM32" s="351"/>
    </row>
    <row r="33" spans="2:117" s="79" customFormat="1" ht="43.5" hidden="1">
      <c r="B33" s="352"/>
      <c r="C33" s="55"/>
      <c r="D33" s="352"/>
      <c r="E33" s="352"/>
      <c r="F33" s="352"/>
      <c r="G33" s="367" t="s">
        <v>232</v>
      </c>
      <c r="H33" s="351"/>
      <c r="I33" s="351"/>
      <c r="J33" s="351"/>
      <c r="K33" s="351"/>
      <c r="L33" s="351"/>
      <c r="M33" s="351"/>
      <c r="N33" s="351"/>
      <c r="O33" s="351"/>
      <c r="P33" s="351"/>
      <c r="Q33" s="351"/>
      <c r="R33" s="351"/>
      <c r="S33" s="351"/>
      <c r="T33" s="351"/>
      <c r="U33" s="351"/>
      <c r="V33" s="351"/>
      <c r="W33" s="351"/>
      <c r="X33" s="351"/>
      <c r="Y33" s="351"/>
      <c r="Z33" s="351"/>
      <c r="AA33" s="351"/>
      <c r="AB33" s="351" t="s">
        <v>445</v>
      </c>
      <c r="AC33" s="351">
        <f>SUM(AC1:AC32)</f>
        <v>2</v>
      </c>
      <c r="AD33" s="351">
        <f>IFERROR(AC33/SUM($L33:$W33),0)</f>
        <v>0</v>
      </c>
      <c r="AE33" s="351">
        <f>SUM(AE1:AE32)</f>
        <v>0</v>
      </c>
      <c r="AF33" s="351">
        <f>IFERROR(AE33/SUM($L33:$W33),0)</f>
        <v>0</v>
      </c>
      <c r="AG33" s="351"/>
      <c r="AH33" s="351"/>
      <c r="AI33" s="351">
        <f>SUM(AI1:AI32)</f>
        <v>0</v>
      </c>
      <c r="AJ33" s="351">
        <f>IFERROR(AI33/SUM($L33:$W33),0)</f>
        <v>0</v>
      </c>
      <c r="AK33" s="351">
        <f>SUM(AK1:AK32)</f>
        <v>0</v>
      </c>
      <c r="AL33" s="351">
        <f>IFERROR(AK33/SUM($L33:$W33),0)</f>
        <v>0</v>
      </c>
      <c r="AM33" s="351"/>
      <c r="AN33" s="351"/>
      <c r="AO33" s="351">
        <f>SUM(AO1:AO32)</f>
        <v>2</v>
      </c>
      <c r="AP33" s="351">
        <f>IFERROR(AO33/SUM($L33:$W33),0)</f>
        <v>0</v>
      </c>
      <c r="AQ33" s="351">
        <f>SUM(AQ1:AQ32)</f>
        <v>0</v>
      </c>
      <c r="AR33" s="351">
        <f>IFERROR(AQ33/SUM($L33:$W33),0)</f>
        <v>0</v>
      </c>
      <c r="AS33" s="351"/>
      <c r="AT33" s="351"/>
      <c r="AU33" s="351">
        <f>SUM(AU1:AU32)</f>
        <v>2</v>
      </c>
      <c r="AV33" s="351">
        <f>IFERROR(AU33/SUM($L33:$W33),0)</f>
        <v>0</v>
      </c>
      <c r="AW33" s="351">
        <f>SUM(AW1:AW32)</f>
        <v>0</v>
      </c>
      <c r="AX33" s="351">
        <f>IFERROR(AW33/SUM($L33:$W33),0)</f>
        <v>0</v>
      </c>
      <c r="AY33" s="351"/>
      <c r="AZ33" s="351"/>
      <c r="BA33" s="351">
        <f>SUM(BA1:BA32)</f>
        <v>2</v>
      </c>
      <c r="BB33" s="351">
        <f>IFERROR(BA33/SUM($L33:$W33),0)</f>
        <v>0</v>
      </c>
      <c r="BC33" s="351">
        <f>SUM(BC1:BC32)</f>
        <v>0</v>
      </c>
      <c r="BD33" s="351">
        <f>IFERROR(BC33/SUM($L33:$W33),0)</f>
        <v>0</v>
      </c>
      <c r="BE33" s="351"/>
      <c r="BF33" s="351"/>
      <c r="BG33" s="351">
        <f>SUM(BG1:BG32)</f>
        <v>2</v>
      </c>
      <c r="BH33" s="351">
        <f>IFERROR(BG33/SUM($L33:$W33),0)</f>
        <v>0</v>
      </c>
      <c r="BI33" s="351">
        <f>SUM(BI1:BI32)</f>
        <v>0</v>
      </c>
      <c r="BJ33" s="351">
        <f>IFERROR(BI33/SUM($L33:$W33),0)</f>
        <v>0</v>
      </c>
      <c r="BK33" s="351"/>
      <c r="BL33" s="351"/>
      <c r="BM33" s="351">
        <f>SUM(BM1:BM32)</f>
        <v>0</v>
      </c>
      <c r="BN33" s="351">
        <f>IFERROR(BM33/SUM($L33:$W33),0)</f>
        <v>0</v>
      </c>
      <c r="BO33" s="351">
        <f>SUM(BO1:BO32)</f>
        <v>0</v>
      </c>
      <c r="BP33" s="351">
        <f>IFERROR(BO33/SUM($L33:$W33),0)</f>
        <v>0</v>
      </c>
      <c r="BQ33" s="351"/>
      <c r="BR33" s="351"/>
      <c r="BS33" s="351">
        <f>SUM(BS1:BS32)</f>
        <v>4</v>
      </c>
      <c r="BT33" s="351">
        <f>IFERROR(BS33/SUM($L33:$W33),0)</f>
        <v>0</v>
      </c>
      <c r="BU33" s="351">
        <f>SUM(BU1:BU32)</f>
        <v>0</v>
      </c>
      <c r="BV33" s="351">
        <f>IFERROR(BU33/SUM($L33:$W33),0)</f>
        <v>0</v>
      </c>
      <c r="BW33" s="351"/>
      <c r="BX33" s="351"/>
      <c r="BY33" s="351">
        <f>SUM(BY1:BY32)</f>
        <v>0</v>
      </c>
      <c r="BZ33" s="351">
        <f>IFERROR(BY33/SUM($L33:$W33),0)</f>
        <v>0</v>
      </c>
      <c r="CA33" s="351">
        <f>SUM(CA1:CA32)</f>
        <v>0</v>
      </c>
      <c r="CB33" s="351">
        <f>IFERROR(CA33/SUM($L33:$W33),0)</f>
        <v>0</v>
      </c>
      <c r="CC33" s="351"/>
      <c r="CD33" s="351"/>
      <c r="CE33" s="351">
        <f>SUM(CE1:CE32)</f>
        <v>4</v>
      </c>
      <c r="CF33" s="351">
        <f>IFERROR(CE33/SUM($L33:$W33),0)</f>
        <v>0</v>
      </c>
      <c r="CG33" s="351">
        <f>SUM(CG1:CG32)</f>
        <v>0</v>
      </c>
      <c r="CH33" s="351">
        <f>IFERROR(CG33/SUM($L33:$W33),0)</f>
        <v>0</v>
      </c>
      <c r="CI33" s="351"/>
      <c r="CJ33" s="351"/>
      <c r="CK33" s="351">
        <f>SUM(CK1:CK32)</f>
        <v>0</v>
      </c>
      <c r="CL33" s="351">
        <f>IFERROR(CK33/SUM($L33:$W33),0)</f>
        <v>0</v>
      </c>
      <c r="CM33" s="351">
        <f>SUM(CM1:CM32)</f>
        <v>0</v>
      </c>
      <c r="CN33" s="351">
        <f>IFERROR(CM33/SUM($L33:$W33),0)</f>
        <v>0</v>
      </c>
      <c r="CO33" s="351"/>
      <c r="CP33" s="351"/>
      <c r="CQ33" s="351">
        <f>SUM(CQ1:CQ32)</f>
        <v>2</v>
      </c>
      <c r="CR33" s="351">
        <f>IFERROR(CQ33/SUM($L33:$W33),0)</f>
        <v>0</v>
      </c>
      <c r="CS33" s="351">
        <f>SUM(CS1:CS32)</f>
        <v>0</v>
      </c>
      <c r="CT33" s="351">
        <f>IFERROR(CS33/SUM($L33:$W33),0)</f>
        <v>0</v>
      </c>
      <c r="CU33" s="351"/>
      <c r="CV33" s="351"/>
      <c r="CW33" s="351"/>
      <c r="CX33" s="351">
        <f>SUM(CT33,CN33,CH33,CB33,BV33,BP33,BJ33:BJ33,BD33,AX33,AR33,AL33,AF33)</f>
        <v>0</v>
      </c>
      <c r="CY33" s="351"/>
      <c r="CZ33" s="351"/>
      <c r="DA33" s="351"/>
      <c r="DB33" s="351"/>
      <c r="DC33" s="351"/>
      <c r="DD33" s="351"/>
      <c r="DE33" s="351"/>
      <c r="DF33" s="351"/>
      <c r="DG33" s="351"/>
      <c r="DH33" s="351"/>
      <c r="DI33" s="351"/>
      <c r="DJ33" s="351"/>
      <c r="DK33" s="351"/>
      <c r="DL33" s="351"/>
      <c r="DM33" s="351"/>
    </row>
    <row r="34" spans="2:117" s="79" customFormat="1">
      <c r="C34" s="55"/>
    </row>
    <row r="35" spans="2:117" s="79" customFormat="1">
      <c r="C35" s="55"/>
    </row>
    <row r="36" spans="2:117" s="79" customFormat="1">
      <c r="C36" s="55"/>
    </row>
    <row r="37" spans="2:117" s="79" customFormat="1"/>
    <row r="38" spans="2:117" s="79" customFormat="1"/>
    <row r="39" spans="2:117" s="79" customFormat="1"/>
    <row r="40" spans="2:117" s="79" customFormat="1"/>
    <row r="41" spans="2:117" s="79" customFormat="1"/>
    <row r="42" spans="2:117" s="79" customFormat="1"/>
    <row r="43" spans="2:117" s="79" customFormat="1"/>
    <row r="44" spans="2:117" s="79" customFormat="1"/>
    <row r="45" spans="2:117" s="79" customFormat="1"/>
    <row r="46" spans="2:117" s="79" customFormat="1"/>
    <row r="47" spans="2:117" s="79" customFormat="1"/>
    <row r="48" spans="2:11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pans="3:3" s="79" customFormat="1"/>
    <row r="82" spans="3:3" s="79" customFormat="1"/>
    <row r="83" spans="3:3" s="79" customFormat="1"/>
    <row r="84" spans="3:3" s="79" customFormat="1"/>
    <row r="85" spans="3:3" s="79" customFormat="1"/>
    <row r="86" spans="3:3" s="79" customFormat="1"/>
    <row r="87" spans="3:3" s="79" customFormat="1"/>
    <row r="88" spans="3:3" s="79" customFormat="1"/>
    <row r="89" spans="3:3" s="79" customFormat="1"/>
    <row r="90" spans="3:3">
      <c r="C90" s="79"/>
    </row>
    <row r="91" spans="3:3">
      <c r="C91" s="79"/>
    </row>
    <row r="92" spans="3:3">
      <c r="C92" s="79"/>
    </row>
  </sheetData>
  <sheetProtection sort="0" autoFilter="0"/>
  <mergeCells count="67">
    <mergeCell ref="J12:K12"/>
    <mergeCell ref="J9:K9"/>
    <mergeCell ref="J10:K10"/>
    <mergeCell ref="J11:K11"/>
    <mergeCell ref="J13:K13"/>
    <mergeCell ref="CW7:CW8"/>
    <mergeCell ref="CX7:CX8"/>
    <mergeCell ref="DA7:DA8"/>
    <mergeCell ref="DB7:DB8"/>
    <mergeCell ref="DC7:DC8"/>
    <mergeCell ref="CY6:CY8"/>
    <mergeCell ref="CZ6:CZ8"/>
    <mergeCell ref="DA6:DL6"/>
    <mergeCell ref="DE7:DE8"/>
    <mergeCell ref="DD7:DD8"/>
    <mergeCell ref="BG7:BL7"/>
    <mergeCell ref="BM7:BQ7"/>
    <mergeCell ref="BS7:BX7"/>
    <mergeCell ref="Z6:Z8"/>
    <mergeCell ref="AA6:AA8"/>
    <mergeCell ref="AB6:AB8"/>
    <mergeCell ref="AC6:CX6"/>
    <mergeCell ref="AC7:AH7"/>
    <mergeCell ref="AI7:AN7"/>
    <mergeCell ref="AO7:AT7"/>
    <mergeCell ref="AU7:AZ7"/>
    <mergeCell ref="BA7:BF7"/>
    <mergeCell ref="BY7:CD7"/>
    <mergeCell ref="CE7:CJ7"/>
    <mergeCell ref="CK7:CP7"/>
    <mergeCell ref="CQ7:CU7"/>
    <mergeCell ref="DM6:DM8"/>
    <mergeCell ref="DK7:DK8"/>
    <mergeCell ref="DL7:DL8"/>
    <mergeCell ref="DF7:DF8"/>
    <mergeCell ref="DG7:DG8"/>
    <mergeCell ref="DH7:DH8"/>
    <mergeCell ref="DI7:DI8"/>
    <mergeCell ref="DJ7:DJ8"/>
    <mergeCell ref="Y6:Y8"/>
    <mergeCell ref="B6:B8"/>
    <mergeCell ref="C6:C8"/>
    <mergeCell ref="D6:D8"/>
    <mergeCell ref="E6:E8"/>
    <mergeCell ref="F6:F8"/>
    <mergeCell ref="G6:G8"/>
    <mergeCell ref="H6:H8"/>
    <mergeCell ref="I6:I8"/>
    <mergeCell ref="J6:K8"/>
    <mergeCell ref="L6:W7"/>
    <mergeCell ref="X6:X8"/>
    <mergeCell ref="B4:AM4"/>
    <mergeCell ref="BG4:CH4"/>
    <mergeCell ref="CI4:CN4"/>
    <mergeCell ref="BG5:CA5"/>
    <mergeCell ref="CC5:CG5"/>
    <mergeCell ref="CI5:CN5"/>
    <mergeCell ref="B1:AF1"/>
    <mergeCell ref="AI1:AL1"/>
    <mergeCell ref="BG1:CA1"/>
    <mergeCell ref="CC1:CG1"/>
    <mergeCell ref="CI1:CN1"/>
    <mergeCell ref="C3:AF3"/>
    <mergeCell ref="AG3:AM3"/>
    <mergeCell ref="BH3:CA3"/>
    <mergeCell ref="CB3:CH3"/>
    <mergeCell ref="CK3:CN3"/>
  </mergeCells>
  <phoneticPr fontId="25" type="noConversion"/>
  <conditionalFormatting sqref="CX9:CY12">
    <cfRule type="cellIs" dxfId="4" priority="1" operator="equal">
      <formula>1</formula>
    </cfRule>
    <cfRule type="colorScale" priority="2">
      <colorScale>
        <cfvo type="num" val="0"/>
        <cfvo type="num" val="0.6"/>
        <cfvo type="num" val="0.99"/>
        <color rgb="FFC00000"/>
        <color rgb="FFFFEB84"/>
        <color rgb="FF1DA275"/>
      </colorScale>
    </cfRule>
  </conditionalFormatting>
  <dataValidations count="7">
    <dataValidation type="whole" showInputMessage="1" showErrorMessage="1" error="SUPERA LA META PROGRAMADA" sqref="AE9:AE12" xr:uid="{E2DFD4C9-CB83-4D63-87DC-342BAB7D9B99}">
      <formula1>0</formula1>
      <formula2>#REF!-AC9</formula2>
    </dataValidation>
    <dataValidation type="list" allowBlank="1" showInputMessage="1" showErrorMessage="1" sqref="G9:G12" xr:uid="{4F4ABFE7-F8C0-4DD0-87AB-DB0BF4DEF04D}">
      <formula1>$G$14:$G$33</formula1>
    </dataValidation>
    <dataValidation type="list" allowBlank="1" showInputMessage="1" showErrorMessage="1" sqref="F9:F12" xr:uid="{50CA9A8E-AF76-4C67-BC55-8AFD3B612E4E}">
      <formula1>$F$14:$F$19</formula1>
    </dataValidation>
    <dataValidation type="list" allowBlank="1" showInputMessage="1" showErrorMessage="1" sqref="E9:E12" xr:uid="{B890FF58-AE2E-438E-862A-C2D5E3693CEB}">
      <formula1>$E$14:$E$24</formula1>
    </dataValidation>
    <dataValidation type="list" allowBlank="1" showInputMessage="1" showErrorMessage="1" sqref="D9:D12" xr:uid="{1EA0F3C6-4CD7-452A-BB6F-D7A42C4614B3}">
      <formula1>$D$14:$D$16</formula1>
    </dataValidation>
    <dataValidation type="list" allowBlank="1" showInputMessage="1" showErrorMessage="1" sqref="B9:B12" xr:uid="{8958BC8C-8850-4039-BE95-37A28EF66A56}">
      <formula1>$B$14:$B$16</formula1>
    </dataValidation>
    <dataValidation type="list" allowBlank="1" showInputMessage="1" showErrorMessage="1" sqref="C9:C13" xr:uid="{40D534D4-0F20-4D48-9A65-61A895C6B1E0}">
      <formula1>$C$14:$C$15</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E8826-96E3-4EF3-8A00-3504199FD08C}">
  <sheetPr codeName="Hoja2"/>
  <dimension ref="A3:AD40"/>
  <sheetViews>
    <sheetView showGridLines="0" view="pageBreakPreview" zoomScale="55" zoomScaleNormal="90" zoomScaleSheetLayoutView="55" zoomScalePageLayoutView="50" workbookViewId="0">
      <pane xSplit="1" ySplit="4" topLeftCell="B6" activePane="bottomRight" state="frozen"/>
      <selection activeCell="H6" sqref="H6:H8"/>
      <selection pane="topRight" activeCell="H6" sqref="H6:H8"/>
      <selection pane="bottomLeft" activeCell="H6" sqref="H6:H8"/>
      <selection pane="bottomRight" activeCell="G6" sqref="G6"/>
    </sheetView>
  </sheetViews>
  <sheetFormatPr baseColWidth="10" defaultColWidth="15.453125" defaultRowHeight="15.5"/>
  <cols>
    <col min="1" max="1" width="41" style="55" customWidth="1"/>
    <col min="2" max="3" width="18.81640625" style="55" customWidth="1"/>
    <col min="4" max="4" width="18.81640625" style="56" customWidth="1"/>
    <col min="5" max="15" width="18.81640625" style="55" customWidth="1"/>
    <col min="16" max="27" width="23.7265625" style="55" customWidth="1"/>
    <col min="28" max="28" width="23.7265625" style="56" customWidth="1"/>
    <col min="29" max="29" width="23.7265625" style="55" customWidth="1"/>
    <col min="30" max="42" width="15.453125" style="55"/>
    <col min="43" max="43" width="14.453125" style="55" customWidth="1"/>
    <col min="44" max="228" width="15.453125" style="55"/>
    <col min="229" max="229" width="4.54296875" style="55" customWidth="1"/>
    <col min="230" max="230" width="18.453125" style="55" customWidth="1"/>
    <col min="231" max="231" width="17.453125" style="55" customWidth="1"/>
    <col min="232" max="232" width="6.54296875" style="55" customWidth="1"/>
    <col min="233" max="233" width="28.453125" style="55" customWidth="1"/>
    <col min="234" max="234" width="20.453125" style="55" customWidth="1"/>
    <col min="235" max="235" width="20.1796875" style="55" customWidth="1"/>
    <col min="236" max="246" width="7.453125" style="55" customWidth="1"/>
    <col min="247" max="484" width="15.453125" style="55"/>
    <col min="485" max="485" width="4.54296875" style="55" customWidth="1"/>
    <col min="486" max="486" width="18.453125" style="55" customWidth="1"/>
    <col min="487" max="487" width="17.453125" style="55" customWidth="1"/>
    <col min="488" max="488" width="6.54296875" style="55" customWidth="1"/>
    <col min="489" max="489" width="28.453125" style="55" customWidth="1"/>
    <col min="490" max="490" width="20.453125" style="55" customWidth="1"/>
    <col min="491" max="491" width="20.1796875" style="55" customWidth="1"/>
    <col min="492" max="502" width="7.453125" style="55" customWidth="1"/>
    <col min="503" max="740" width="15.453125" style="55"/>
    <col min="741" max="741" width="4.54296875" style="55" customWidth="1"/>
    <col min="742" max="742" width="18.453125" style="55" customWidth="1"/>
    <col min="743" max="743" width="17.453125" style="55" customWidth="1"/>
    <col min="744" max="744" width="6.54296875" style="55" customWidth="1"/>
    <col min="745" max="745" width="28.453125" style="55" customWidth="1"/>
    <col min="746" max="746" width="20.453125" style="55" customWidth="1"/>
    <col min="747" max="747" width="20.1796875" style="55" customWidth="1"/>
    <col min="748" max="758" width="7.453125" style="55" customWidth="1"/>
    <col min="759" max="996" width="15.453125" style="55"/>
    <col min="997" max="997" width="4.54296875" style="55" customWidth="1"/>
    <col min="998" max="998" width="18.453125" style="55" customWidth="1"/>
    <col min="999" max="999" width="17.453125" style="55" customWidth="1"/>
    <col min="1000" max="1000" width="6.54296875" style="55" customWidth="1"/>
    <col min="1001" max="1001" width="28.453125" style="55" customWidth="1"/>
    <col min="1002" max="1002" width="20.453125" style="55" customWidth="1"/>
    <col min="1003" max="1003" width="20.1796875" style="55" customWidth="1"/>
    <col min="1004" max="1014" width="7.453125" style="55" customWidth="1"/>
    <col min="1015" max="1252" width="15.453125" style="55"/>
    <col min="1253" max="1253" width="4.54296875" style="55" customWidth="1"/>
    <col min="1254" max="1254" width="18.453125" style="55" customWidth="1"/>
    <col min="1255" max="1255" width="17.453125" style="55" customWidth="1"/>
    <col min="1256" max="1256" width="6.54296875" style="55" customWidth="1"/>
    <col min="1257" max="1257" width="28.453125" style="55" customWidth="1"/>
    <col min="1258" max="1258" width="20.453125" style="55" customWidth="1"/>
    <col min="1259" max="1259" width="20.1796875" style="55" customWidth="1"/>
    <col min="1260" max="1270" width="7.453125" style="55" customWidth="1"/>
    <col min="1271" max="1508" width="15.453125" style="55"/>
    <col min="1509" max="1509" width="4.54296875" style="55" customWidth="1"/>
    <col min="1510" max="1510" width="18.453125" style="55" customWidth="1"/>
    <col min="1511" max="1511" width="17.453125" style="55" customWidth="1"/>
    <col min="1512" max="1512" width="6.54296875" style="55" customWidth="1"/>
    <col min="1513" max="1513" width="28.453125" style="55" customWidth="1"/>
    <col min="1514" max="1514" width="20.453125" style="55" customWidth="1"/>
    <col min="1515" max="1515" width="20.1796875" style="55" customWidth="1"/>
    <col min="1516" max="1526" width="7.453125" style="55" customWidth="1"/>
    <col min="1527" max="1764" width="15.453125" style="55"/>
    <col min="1765" max="1765" width="4.54296875" style="55" customWidth="1"/>
    <col min="1766" max="1766" width="18.453125" style="55" customWidth="1"/>
    <col min="1767" max="1767" width="17.453125" style="55" customWidth="1"/>
    <col min="1768" max="1768" width="6.54296875" style="55" customWidth="1"/>
    <col min="1769" max="1769" width="28.453125" style="55" customWidth="1"/>
    <col min="1770" max="1770" width="20.453125" style="55" customWidth="1"/>
    <col min="1771" max="1771" width="20.1796875" style="55" customWidth="1"/>
    <col min="1772" max="1782" width="7.453125" style="55" customWidth="1"/>
    <col min="1783" max="2020" width="15.453125" style="55"/>
    <col min="2021" max="2021" width="4.54296875" style="55" customWidth="1"/>
    <col min="2022" max="2022" width="18.453125" style="55" customWidth="1"/>
    <col min="2023" max="2023" width="17.453125" style="55" customWidth="1"/>
    <col min="2024" max="2024" width="6.54296875" style="55" customWidth="1"/>
    <col min="2025" max="2025" width="28.453125" style="55" customWidth="1"/>
    <col min="2026" max="2026" width="20.453125" style="55" customWidth="1"/>
    <col min="2027" max="2027" width="20.1796875" style="55" customWidth="1"/>
    <col min="2028" max="2038" width="7.453125" style="55" customWidth="1"/>
    <col min="2039" max="2276" width="15.453125" style="55"/>
    <col min="2277" max="2277" width="4.54296875" style="55" customWidth="1"/>
    <col min="2278" max="2278" width="18.453125" style="55" customWidth="1"/>
    <col min="2279" max="2279" width="17.453125" style="55" customWidth="1"/>
    <col min="2280" max="2280" width="6.54296875" style="55" customWidth="1"/>
    <col min="2281" max="2281" width="28.453125" style="55" customWidth="1"/>
    <col min="2282" max="2282" width="20.453125" style="55" customWidth="1"/>
    <col min="2283" max="2283" width="20.1796875" style="55" customWidth="1"/>
    <col min="2284" max="2294" width="7.453125" style="55" customWidth="1"/>
    <col min="2295" max="2532" width="15.453125" style="55"/>
    <col min="2533" max="2533" width="4.54296875" style="55" customWidth="1"/>
    <col min="2534" max="2534" width="18.453125" style="55" customWidth="1"/>
    <col min="2535" max="2535" width="17.453125" style="55" customWidth="1"/>
    <col min="2536" max="2536" width="6.54296875" style="55" customWidth="1"/>
    <col min="2537" max="2537" width="28.453125" style="55" customWidth="1"/>
    <col min="2538" max="2538" width="20.453125" style="55" customWidth="1"/>
    <col min="2539" max="2539" width="20.1796875" style="55" customWidth="1"/>
    <col min="2540" max="2550" width="7.453125" style="55" customWidth="1"/>
    <col min="2551" max="2788" width="15.453125" style="55"/>
    <col min="2789" max="2789" width="4.54296875" style="55" customWidth="1"/>
    <col min="2790" max="2790" width="18.453125" style="55" customWidth="1"/>
    <col min="2791" max="2791" width="17.453125" style="55" customWidth="1"/>
    <col min="2792" max="2792" width="6.54296875" style="55" customWidth="1"/>
    <col min="2793" max="2793" width="28.453125" style="55" customWidth="1"/>
    <col min="2794" max="2794" width="20.453125" style="55" customWidth="1"/>
    <col min="2795" max="2795" width="20.1796875" style="55" customWidth="1"/>
    <col min="2796" max="2806" width="7.453125" style="55" customWidth="1"/>
    <col min="2807" max="3044" width="15.453125" style="55"/>
    <col min="3045" max="3045" width="4.54296875" style="55" customWidth="1"/>
    <col min="3046" max="3046" width="18.453125" style="55" customWidth="1"/>
    <col min="3047" max="3047" width="17.453125" style="55" customWidth="1"/>
    <col min="3048" max="3048" width="6.54296875" style="55" customWidth="1"/>
    <col min="3049" max="3049" width="28.453125" style="55" customWidth="1"/>
    <col min="3050" max="3050" width="20.453125" style="55" customWidth="1"/>
    <col min="3051" max="3051" width="20.1796875" style="55" customWidth="1"/>
    <col min="3052" max="3062" width="7.453125" style="55" customWidth="1"/>
    <col min="3063" max="3300" width="15.453125" style="55"/>
    <col min="3301" max="3301" width="4.54296875" style="55" customWidth="1"/>
    <col min="3302" max="3302" width="18.453125" style="55" customWidth="1"/>
    <col min="3303" max="3303" width="17.453125" style="55" customWidth="1"/>
    <col min="3304" max="3304" width="6.54296875" style="55" customWidth="1"/>
    <col min="3305" max="3305" width="28.453125" style="55" customWidth="1"/>
    <col min="3306" max="3306" width="20.453125" style="55" customWidth="1"/>
    <col min="3307" max="3307" width="20.1796875" style="55" customWidth="1"/>
    <col min="3308" max="3318" width="7.453125" style="55" customWidth="1"/>
    <col min="3319" max="3556" width="15.453125" style="55"/>
    <col min="3557" max="3557" width="4.54296875" style="55" customWidth="1"/>
    <col min="3558" max="3558" width="18.453125" style="55" customWidth="1"/>
    <col min="3559" max="3559" width="17.453125" style="55" customWidth="1"/>
    <col min="3560" max="3560" width="6.54296875" style="55" customWidth="1"/>
    <col min="3561" max="3561" width="28.453125" style="55" customWidth="1"/>
    <col min="3562" max="3562" width="20.453125" style="55" customWidth="1"/>
    <col min="3563" max="3563" width="20.1796875" style="55" customWidth="1"/>
    <col min="3564" max="3574" width="7.453125" style="55" customWidth="1"/>
    <col min="3575" max="3812" width="15.453125" style="55"/>
    <col min="3813" max="3813" width="4.54296875" style="55" customWidth="1"/>
    <col min="3814" max="3814" width="18.453125" style="55" customWidth="1"/>
    <col min="3815" max="3815" width="17.453125" style="55" customWidth="1"/>
    <col min="3816" max="3816" width="6.54296875" style="55" customWidth="1"/>
    <col min="3817" max="3817" width="28.453125" style="55" customWidth="1"/>
    <col min="3818" max="3818" width="20.453125" style="55" customWidth="1"/>
    <col min="3819" max="3819" width="20.1796875" style="55" customWidth="1"/>
    <col min="3820" max="3830" width="7.453125" style="55" customWidth="1"/>
    <col min="3831" max="4068" width="15.453125" style="55"/>
    <col min="4069" max="4069" width="4.54296875" style="55" customWidth="1"/>
    <col min="4070" max="4070" width="18.453125" style="55" customWidth="1"/>
    <col min="4071" max="4071" width="17.453125" style="55" customWidth="1"/>
    <col min="4072" max="4072" width="6.54296875" style="55" customWidth="1"/>
    <col min="4073" max="4073" width="28.453125" style="55" customWidth="1"/>
    <col min="4074" max="4074" width="20.453125" style="55" customWidth="1"/>
    <col min="4075" max="4075" width="20.1796875" style="55" customWidth="1"/>
    <col min="4076" max="4086" width="7.453125" style="55" customWidth="1"/>
    <col min="4087" max="4324" width="15.453125" style="55"/>
    <col min="4325" max="4325" width="4.54296875" style="55" customWidth="1"/>
    <col min="4326" max="4326" width="18.453125" style="55" customWidth="1"/>
    <col min="4327" max="4327" width="17.453125" style="55" customWidth="1"/>
    <col min="4328" max="4328" width="6.54296875" style="55" customWidth="1"/>
    <col min="4329" max="4329" width="28.453125" style="55" customWidth="1"/>
    <col min="4330" max="4330" width="20.453125" style="55" customWidth="1"/>
    <col min="4331" max="4331" width="20.1796875" style="55" customWidth="1"/>
    <col min="4332" max="4342" width="7.453125" style="55" customWidth="1"/>
    <col min="4343" max="4580" width="15.453125" style="55"/>
    <col min="4581" max="4581" width="4.54296875" style="55" customWidth="1"/>
    <col min="4582" max="4582" width="18.453125" style="55" customWidth="1"/>
    <col min="4583" max="4583" width="17.453125" style="55" customWidth="1"/>
    <col min="4584" max="4584" width="6.54296875" style="55" customWidth="1"/>
    <col min="4585" max="4585" width="28.453125" style="55" customWidth="1"/>
    <col min="4586" max="4586" width="20.453125" style="55" customWidth="1"/>
    <col min="4587" max="4587" width="20.1796875" style="55" customWidth="1"/>
    <col min="4588" max="4598" width="7.453125" style="55" customWidth="1"/>
    <col min="4599" max="4836" width="15.453125" style="55"/>
    <col min="4837" max="4837" width="4.54296875" style="55" customWidth="1"/>
    <col min="4838" max="4838" width="18.453125" style="55" customWidth="1"/>
    <col min="4839" max="4839" width="17.453125" style="55" customWidth="1"/>
    <col min="4840" max="4840" width="6.54296875" style="55" customWidth="1"/>
    <col min="4841" max="4841" width="28.453125" style="55" customWidth="1"/>
    <col min="4842" max="4842" width="20.453125" style="55" customWidth="1"/>
    <col min="4843" max="4843" width="20.1796875" style="55" customWidth="1"/>
    <col min="4844" max="4854" width="7.453125" style="55" customWidth="1"/>
    <col min="4855" max="5092" width="15.453125" style="55"/>
    <col min="5093" max="5093" width="4.54296875" style="55" customWidth="1"/>
    <col min="5094" max="5094" width="18.453125" style="55" customWidth="1"/>
    <col min="5095" max="5095" width="17.453125" style="55" customWidth="1"/>
    <col min="5096" max="5096" width="6.54296875" style="55" customWidth="1"/>
    <col min="5097" max="5097" width="28.453125" style="55" customWidth="1"/>
    <col min="5098" max="5098" width="20.453125" style="55" customWidth="1"/>
    <col min="5099" max="5099" width="20.1796875" style="55" customWidth="1"/>
    <col min="5100" max="5110" width="7.453125" style="55" customWidth="1"/>
    <col min="5111" max="5348" width="15.453125" style="55"/>
    <col min="5349" max="5349" width="4.54296875" style="55" customWidth="1"/>
    <col min="5350" max="5350" width="18.453125" style="55" customWidth="1"/>
    <col min="5351" max="5351" width="17.453125" style="55" customWidth="1"/>
    <col min="5352" max="5352" width="6.54296875" style="55" customWidth="1"/>
    <col min="5353" max="5353" width="28.453125" style="55" customWidth="1"/>
    <col min="5354" max="5354" width="20.453125" style="55" customWidth="1"/>
    <col min="5355" max="5355" width="20.1796875" style="55" customWidth="1"/>
    <col min="5356" max="5366" width="7.453125" style="55" customWidth="1"/>
    <col min="5367" max="5604" width="15.453125" style="55"/>
    <col min="5605" max="5605" width="4.54296875" style="55" customWidth="1"/>
    <col min="5606" max="5606" width="18.453125" style="55" customWidth="1"/>
    <col min="5607" max="5607" width="17.453125" style="55" customWidth="1"/>
    <col min="5608" max="5608" width="6.54296875" style="55" customWidth="1"/>
    <col min="5609" max="5609" width="28.453125" style="55" customWidth="1"/>
    <col min="5610" max="5610" width="20.453125" style="55" customWidth="1"/>
    <col min="5611" max="5611" width="20.1796875" style="55" customWidth="1"/>
    <col min="5612" max="5622" width="7.453125" style="55" customWidth="1"/>
    <col min="5623" max="5860" width="15.453125" style="55"/>
    <col min="5861" max="5861" width="4.54296875" style="55" customWidth="1"/>
    <col min="5862" max="5862" width="18.453125" style="55" customWidth="1"/>
    <col min="5863" max="5863" width="17.453125" style="55" customWidth="1"/>
    <col min="5864" max="5864" width="6.54296875" style="55" customWidth="1"/>
    <col min="5865" max="5865" width="28.453125" style="55" customWidth="1"/>
    <col min="5866" max="5866" width="20.453125" style="55" customWidth="1"/>
    <col min="5867" max="5867" width="20.1796875" style="55" customWidth="1"/>
    <col min="5868" max="5878" width="7.453125" style="55" customWidth="1"/>
    <col min="5879" max="6116" width="15.453125" style="55"/>
    <col min="6117" max="6117" width="4.54296875" style="55" customWidth="1"/>
    <col min="6118" max="6118" width="18.453125" style="55" customWidth="1"/>
    <col min="6119" max="6119" width="17.453125" style="55" customWidth="1"/>
    <col min="6120" max="6120" width="6.54296875" style="55" customWidth="1"/>
    <col min="6121" max="6121" width="28.453125" style="55" customWidth="1"/>
    <col min="6122" max="6122" width="20.453125" style="55" customWidth="1"/>
    <col min="6123" max="6123" width="20.1796875" style="55" customWidth="1"/>
    <col min="6124" max="6134" width="7.453125" style="55" customWidth="1"/>
    <col min="6135" max="6372" width="15.453125" style="55"/>
    <col min="6373" max="6373" width="4.54296875" style="55" customWidth="1"/>
    <col min="6374" max="6374" width="18.453125" style="55" customWidth="1"/>
    <col min="6375" max="6375" width="17.453125" style="55" customWidth="1"/>
    <col min="6376" max="6376" width="6.54296875" style="55" customWidth="1"/>
    <col min="6377" max="6377" width="28.453125" style="55" customWidth="1"/>
    <col min="6378" max="6378" width="20.453125" style="55" customWidth="1"/>
    <col min="6379" max="6379" width="20.1796875" style="55" customWidth="1"/>
    <col min="6380" max="6390" width="7.453125" style="55" customWidth="1"/>
    <col min="6391" max="6628" width="15.453125" style="55"/>
    <col min="6629" max="6629" width="4.54296875" style="55" customWidth="1"/>
    <col min="6630" max="6630" width="18.453125" style="55" customWidth="1"/>
    <col min="6631" max="6631" width="17.453125" style="55" customWidth="1"/>
    <col min="6632" max="6632" width="6.54296875" style="55" customWidth="1"/>
    <col min="6633" max="6633" width="28.453125" style="55" customWidth="1"/>
    <col min="6634" max="6634" width="20.453125" style="55" customWidth="1"/>
    <col min="6635" max="6635" width="20.1796875" style="55" customWidth="1"/>
    <col min="6636" max="6646" width="7.453125" style="55" customWidth="1"/>
    <col min="6647" max="6884" width="15.453125" style="55"/>
    <col min="6885" max="6885" width="4.54296875" style="55" customWidth="1"/>
    <col min="6886" max="6886" width="18.453125" style="55" customWidth="1"/>
    <col min="6887" max="6887" width="17.453125" style="55" customWidth="1"/>
    <col min="6888" max="6888" width="6.54296875" style="55" customWidth="1"/>
    <col min="6889" max="6889" width="28.453125" style="55" customWidth="1"/>
    <col min="6890" max="6890" width="20.453125" style="55" customWidth="1"/>
    <col min="6891" max="6891" width="20.1796875" style="55" customWidth="1"/>
    <col min="6892" max="6902" width="7.453125" style="55" customWidth="1"/>
    <col min="6903" max="7140" width="15.453125" style="55"/>
    <col min="7141" max="7141" width="4.54296875" style="55" customWidth="1"/>
    <col min="7142" max="7142" width="18.453125" style="55" customWidth="1"/>
    <col min="7143" max="7143" width="17.453125" style="55" customWidth="1"/>
    <col min="7144" max="7144" width="6.54296875" style="55" customWidth="1"/>
    <col min="7145" max="7145" width="28.453125" style="55" customWidth="1"/>
    <col min="7146" max="7146" width="20.453125" style="55" customWidth="1"/>
    <col min="7147" max="7147" width="20.1796875" style="55" customWidth="1"/>
    <col min="7148" max="7158" width="7.453125" style="55" customWidth="1"/>
    <col min="7159" max="7396" width="15.453125" style="55"/>
    <col min="7397" max="7397" width="4.54296875" style="55" customWidth="1"/>
    <col min="7398" max="7398" width="18.453125" style="55" customWidth="1"/>
    <col min="7399" max="7399" width="17.453125" style="55" customWidth="1"/>
    <col min="7400" max="7400" width="6.54296875" style="55" customWidth="1"/>
    <col min="7401" max="7401" width="28.453125" style="55" customWidth="1"/>
    <col min="7402" max="7402" width="20.453125" style="55" customWidth="1"/>
    <col min="7403" max="7403" width="20.1796875" style="55" customWidth="1"/>
    <col min="7404" max="7414" width="7.453125" style="55" customWidth="1"/>
    <col min="7415" max="7652" width="15.453125" style="55"/>
    <col min="7653" max="7653" width="4.54296875" style="55" customWidth="1"/>
    <col min="7654" max="7654" width="18.453125" style="55" customWidth="1"/>
    <col min="7655" max="7655" width="17.453125" style="55" customWidth="1"/>
    <col min="7656" max="7656" width="6.54296875" style="55" customWidth="1"/>
    <col min="7657" max="7657" width="28.453125" style="55" customWidth="1"/>
    <col min="7658" max="7658" width="20.453125" style="55" customWidth="1"/>
    <col min="7659" max="7659" width="20.1796875" style="55" customWidth="1"/>
    <col min="7660" max="7670" width="7.453125" style="55" customWidth="1"/>
    <col min="7671" max="7908" width="15.453125" style="55"/>
    <col min="7909" max="7909" width="4.54296875" style="55" customWidth="1"/>
    <col min="7910" max="7910" width="18.453125" style="55" customWidth="1"/>
    <col min="7911" max="7911" width="17.453125" style="55" customWidth="1"/>
    <col min="7912" max="7912" width="6.54296875" style="55" customWidth="1"/>
    <col min="7913" max="7913" width="28.453125" style="55" customWidth="1"/>
    <col min="7914" max="7914" width="20.453125" style="55" customWidth="1"/>
    <col min="7915" max="7915" width="20.1796875" style="55" customWidth="1"/>
    <col min="7916" max="7926" width="7.453125" style="55" customWidth="1"/>
    <col min="7927" max="8164" width="15.453125" style="55"/>
    <col min="8165" max="8165" width="4.54296875" style="55" customWidth="1"/>
    <col min="8166" max="8166" width="18.453125" style="55" customWidth="1"/>
    <col min="8167" max="8167" width="17.453125" style="55" customWidth="1"/>
    <col min="8168" max="8168" width="6.54296875" style="55" customWidth="1"/>
    <col min="8169" max="8169" width="28.453125" style="55" customWidth="1"/>
    <col min="8170" max="8170" width="20.453125" style="55" customWidth="1"/>
    <col min="8171" max="8171" width="20.1796875" style="55" customWidth="1"/>
    <col min="8172" max="8182" width="7.453125" style="55" customWidth="1"/>
    <col min="8183" max="8420" width="15.453125" style="55"/>
    <col min="8421" max="8421" width="4.54296875" style="55" customWidth="1"/>
    <col min="8422" max="8422" width="18.453125" style="55" customWidth="1"/>
    <col min="8423" max="8423" width="17.453125" style="55" customWidth="1"/>
    <col min="8424" max="8424" width="6.54296875" style="55" customWidth="1"/>
    <col min="8425" max="8425" width="28.453125" style="55" customWidth="1"/>
    <col min="8426" max="8426" width="20.453125" style="55" customWidth="1"/>
    <col min="8427" max="8427" width="20.1796875" style="55" customWidth="1"/>
    <col min="8428" max="8438" width="7.453125" style="55" customWidth="1"/>
    <col min="8439" max="8676" width="15.453125" style="55"/>
    <col min="8677" max="8677" width="4.54296875" style="55" customWidth="1"/>
    <col min="8678" max="8678" width="18.453125" style="55" customWidth="1"/>
    <col min="8679" max="8679" width="17.453125" style="55" customWidth="1"/>
    <col min="8680" max="8680" width="6.54296875" style="55" customWidth="1"/>
    <col min="8681" max="8681" width="28.453125" style="55" customWidth="1"/>
    <col min="8682" max="8682" width="20.453125" style="55" customWidth="1"/>
    <col min="8683" max="8683" width="20.1796875" style="55" customWidth="1"/>
    <col min="8684" max="8694" width="7.453125" style="55" customWidth="1"/>
    <col min="8695" max="8932" width="15.453125" style="55"/>
    <col min="8933" max="8933" width="4.54296875" style="55" customWidth="1"/>
    <col min="8934" max="8934" width="18.453125" style="55" customWidth="1"/>
    <col min="8935" max="8935" width="17.453125" style="55" customWidth="1"/>
    <col min="8936" max="8936" width="6.54296875" style="55" customWidth="1"/>
    <col min="8937" max="8937" width="28.453125" style="55" customWidth="1"/>
    <col min="8938" max="8938" width="20.453125" style="55" customWidth="1"/>
    <col min="8939" max="8939" width="20.1796875" style="55" customWidth="1"/>
    <col min="8940" max="8950" width="7.453125" style="55" customWidth="1"/>
    <col min="8951" max="9188" width="15.453125" style="55"/>
    <col min="9189" max="9189" width="4.54296875" style="55" customWidth="1"/>
    <col min="9190" max="9190" width="18.453125" style="55" customWidth="1"/>
    <col min="9191" max="9191" width="17.453125" style="55" customWidth="1"/>
    <col min="9192" max="9192" width="6.54296875" style="55" customWidth="1"/>
    <col min="9193" max="9193" width="28.453125" style="55" customWidth="1"/>
    <col min="9194" max="9194" width="20.453125" style="55" customWidth="1"/>
    <col min="9195" max="9195" width="20.1796875" style="55" customWidth="1"/>
    <col min="9196" max="9206" width="7.453125" style="55" customWidth="1"/>
    <col min="9207" max="9444" width="15.453125" style="55"/>
    <col min="9445" max="9445" width="4.54296875" style="55" customWidth="1"/>
    <col min="9446" max="9446" width="18.453125" style="55" customWidth="1"/>
    <col min="9447" max="9447" width="17.453125" style="55" customWidth="1"/>
    <col min="9448" max="9448" width="6.54296875" style="55" customWidth="1"/>
    <col min="9449" max="9449" width="28.453125" style="55" customWidth="1"/>
    <col min="9450" max="9450" width="20.453125" style="55" customWidth="1"/>
    <col min="9451" max="9451" width="20.1796875" style="55" customWidth="1"/>
    <col min="9452" max="9462" width="7.453125" style="55" customWidth="1"/>
    <col min="9463" max="9700" width="15.453125" style="55"/>
    <col min="9701" max="9701" width="4.54296875" style="55" customWidth="1"/>
    <col min="9702" max="9702" width="18.453125" style="55" customWidth="1"/>
    <col min="9703" max="9703" width="17.453125" style="55" customWidth="1"/>
    <col min="9704" max="9704" width="6.54296875" style="55" customWidth="1"/>
    <col min="9705" max="9705" width="28.453125" style="55" customWidth="1"/>
    <col min="9706" max="9706" width="20.453125" style="55" customWidth="1"/>
    <col min="9707" max="9707" width="20.1796875" style="55" customWidth="1"/>
    <col min="9708" max="9718" width="7.453125" style="55" customWidth="1"/>
    <col min="9719" max="9956" width="15.453125" style="55"/>
    <col min="9957" max="9957" width="4.54296875" style="55" customWidth="1"/>
    <col min="9958" max="9958" width="18.453125" style="55" customWidth="1"/>
    <col min="9959" max="9959" width="17.453125" style="55" customWidth="1"/>
    <col min="9960" max="9960" width="6.54296875" style="55" customWidth="1"/>
    <col min="9961" max="9961" width="28.453125" style="55" customWidth="1"/>
    <col min="9962" max="9962" width="20.453125" style="55" customWidth="1"/>
    <col min="9963" max="9963" width="20.1796875" style="55" customWidth="1"/>
    <col min="9964" max="9974" width="7.453125" style="55" customWidth="1"/>
    <col min="9975" max="10212" width="15.453125" style="55"/>
    <col min="10213" max="10213" width="4.54296875" style="55" customWidth="1"/>
    <col min="10214" max="10214" width="18.453125" style="55" customWidth="1"/>
    <col min="10215" max="10215" width="17.453125" style="55" customWidth="1"/>
    <col min="10216" max="10216" width="6.54296875" style="55" customWidth="1"/>
    <col min="10217" max="10217" width="28.453125" style="55" customWidth="1"/>
    <col min="10218" max="10218" width="20.453125" style="55" customWidth="1"/>
    <col min="10219" max="10219" width="20.1796875" style="55" customWidth="1"/>
    <col min="10220" max="10230" width="7.453125" style="55" customWidth="1"/>
    <col min="10231" max="10468" width="15.453125" style="55"/>
    <col min="10469" max="10469" width="4.54296875" style="55" customWidth="1"/>
    <col min="10470" max="10470" width="18.453125" style="55" customWidth="1"/>
    <col min="10471" max="10471" width="17.453125" style="55" customWidth="1"/>
    <col min="10472" max="10472" width="6.54296875" style="55" customWidth="1"/>
    <col min="10473" max="10473" width="28.453125" style="55" customWidth="1"/>
    <col min="10474" max="10474" width="20.453125" style="55" customWidth="1"/>
    <col min="10475" max="10475" width="20.1796875" style="55" customWidth="1"/>
    <col min="10476" max="10486" width="7.453125" style="55" customWidth="1"/>
    <col min="10487" max="10724" width="15.453125" style="55"/>
    <col min="10725" max="10725" width="4.54296875" style="55" customWidth="1"/>
    <col min="10726" max="10726" width="18.453125" style="55" customWidth="1"/>
    <col min="10727" max="10727" width="17.453125" style="55" customWidth="1"/>
    <col min="10728" max="10728" width="6.54296875" style="55" customWidth="1"/>
    <col min="10729" max="10729" width="28.453125" style="55" customWidth="1"/>
    <col min="10730" max="10730" width="20.453125" style="55" customWidth="1"/>
    <col min="10731" max="10731" width="20.1796875" style="55" customWidth="1"/>
    <col min="10732" max="10742" width="7.453125" style="55" customWidth="1"/>
    <col min="10743" max="10980" width="15.453125" style="55"/>
    <col min="10981" max="10981" width="4.54296875" style="55" customWidth="1"/>
    <col min="10982" max="10982" width="18.453125" style="55" customWidth="1"/>
    <col min="10983" max="10983" width="17.453125" style="55" customWidth="1"/>
    <col min="10984" max="10984" width="6.54296875" style="55" customWidth="1"/>
    <col min="10985" max="10985" width="28.453125" style="55" customWidth="1"/>
    <col min="10986" max="10986" width="20.453125" style="55" customWidth="1"/>
    <col min="10987" max="10987" width="20.1796875" style="55" customWidth="1"/>
    <col min="10988" max="10998" width="7.453125" style="55" customWidth="1"/>
    <col min="10999" max="11236" width="15.453125" style="55"/>
    <col min="11237" max="11237" width="4.54296875" style="55" customWidth="1"/>
    <col min="11238" max="11238" width="18.453125" style="55" customWidth="1"/>
    <col min="11239" max="11239" width="17.453125" style="55" customWidth="1"/>
    <col min="11240" max="11240" width="6.54296875" style="55" customWidth="1"/>
    <col min="11241" max="11241" width="28.453125" style="55" customWidth="1"/>
    <col min="11242" max="11242" width="20.453125" style="55" customWidth="1"/>
    <col min="11243" max="11243" width="20.1796875" style="55" customWidth="1"/>
    <col min="11244" max="11254" width="7.453125" style="55" customWidth="1"/>
    <col min="11255" max="11492" width="15.453125" style="55"/>
    <col min="11493" max="11493" width="4.54296875" style="55" customWidth="1"/>
    <col min="11494" max="11494" width="18.453125" style="55" customWidth="1"/>
    <col min="11495" max="11495" width="17.453125" style="55" customWidth="1"/>
    <col min="11496" max="11496" width="6.54296875" style="55" customWidth="1"/>
    <col min="11497" max="11497" width="28.453125" style="55" customWidth="1"/>
    <col min="11498" max="11498" width="20.453125" style="55" customWidth="1"/>
    <col min="11499" max="11499" width="20.1796875" style="55" customWidth="1"/>
    <col min="11500" max="11510" width="7.453125" style="55" customWidth="1"/>
    <col min="11511" max="11748" width="15.453125" style="55"/>
    <col min="11749" max="11749" width="4.54296875" style="55" customWidth="1"/>
    <col min="11750" max="11750" width="18.453125" style="55" customWidth="1"/>
    <col min="11751" max="11751" width="17.453125" style="55" customWidth="1"/>
    <col min="11752" max="11752" width="6.54296875" style="55" customWidth="1"/>
    <col min="11753" max="11753" width="28.453125" style="55" customWidth="1"/>
    <col min="11754" max="11754" width="20.453125" style="55" customWidth="1"/>
    <col min="11755" max="11755" width="20.1796875" style="55" customWidth="1"/>
    <col min="11756" max="11766" width="7.453125" style="55" customWidth="1"/>
    <col min="11767" max="12004" width="15.453125" style="55"/>
    <col min="12005" max="12005" width="4.54296875" style="55" customWidth="1"/>
    <col min="12006" max="12006" width="18.453125" style="55" customWidth="1"/>
    <col min="12007" max="12007" width="17.453125" style="55" customWidth="1"/>
    <col min="12008" max="12008" width="6.54296875" style="55" customWidth="1"/>
    <col min="12009" max="12009" width="28.453125" style="55" customWidth="1"/>
    <col min="12010" max="12010" width="20.453125" style="55" customWidth="1"/>
    <col min="12011" max="12011" width="20.1796875" style="55" customWidth="1"/>
    <col min="12012" max="12022" width="7.453125" style="55" customWidth="1"/>
    <col min="12023" max="12260" width="15.453125" style="55"/>
    <col min="12261" max="12261" width="4.54296875" style="55" customWidth="1"/>
    <col min="12262" max="12262" width="18.453125" style="55" customWidth="1"/>
    <col min="12263" max="12263" width="17.453125" style="55" customWidth="1"/>
    <col min="12264" max="12264" width="6.54296875" style="55" customWidth="1"/>
    <col min="12265" max="12265" width="28.453125" style="55" customWidth="1"/>
    <col min="12266" max="12266" width="20.453125" style="55" customWidth="1"/>
    <col min="12267" max="12267" width="20.1796875" style="55" customWidth="1"/>
    <col min="12268" max="12278" width="7.453125" style="55" customWidth="1"/>
    <col min="12279" max="12516" width="15.453125" style="55"/>
    <col min="12517" max="12517" width="4.54296875" style="55" customWidth="1"/>
    <col min="12518" max="12518" width="18.453125" style="55" customWidth="1"/>
    <col min="12519" max="12519" width="17.453125" style="55" customWidth="1"/>
    <col min="12520" max="12520" width="6.54296875" style="55" customWidth="1"/>
    <col min="12521" max="12521" width="28.453125" style="55" customWidth="1"/>
    <col min="12522" max="12522" width="20.453125" style="55" customWidth="1"/>
    <col min="12523" max="12523" width="20.1796875" style="55" customWidth="1"/>
    <col min="12524" max="12534" width="7.453125" style="55" customWidth="1"/>
    <col min="12535" max="12772" width="15.453125" style="55"/>
    <col min="12773" max="12773" width="4.54296875" style="55" customWidth="1"/>
    <col min="12774" max="12774" width="18.453125" style="55" customWidth="1"/>
    <col min="12775" max="12775" width="17.453125" style="55" customWidth="1"/>
    <col min="12776" max="12776" width="6.54296875" style="55" customWidth="1"/>
    <col min="12777" max="12777" width="28.453125" style="55" customWidth="1"/>
    <col min="12778" max="12778" width="20.453125" style="55" customWidth="1"/>
    <col min="12779" max="12779" width="20.1796875" style="55" customWidth="1"/>
    <col min="12780" max="12790" width="7.453125" style="55" customWidth="1"/>
    <col min="12791" max="13028" width="15.453125" style="55"/>
    <col min="13029" max="13029" width="4.54296875" style="55" customWidth="1"/>
    <col min="13030" max="13030" width="18.453125" style="55" customWidth="1"/>
    <col min="13031" max="13031" width="17.453125" style="55" customWidth="1"/>
    <col min="13032" max="13032" width="6.54296875" style="55" customWidth="1"/>
    <col min="13033" max="13033" width="28.453125" style="55" customWidth="1"/>
    <col min="13034" max="13034" width="20.453125" style="55" customWidth="1"/>
    <col min="13035" max="13035" width="20.1796875" style="55" customWidth="1"/>
    <col min="13036" max="13046" width="7.453125" style="55" customWidth="1"/>
    <col min="13047" max="13284" width="15.453125" style="55"/>
    <col min="13285" max="13285" width="4.54296875" style="55" customWidth="1"/>
    <col min="13286" max="13286" width="18.453125" style="55" customWidth="1"/>
    <col min="13287" max="13287" width="17.453125" style="55" customWidth="1"/>
    <col min="13288" max="13288" width="6.54296875" style="55" customWidth="1"/>
    <col min="13289" max="13289" width="28.453125" style="55" customWidth="1"/>
    <col min="13290" max="13290" width="20.453125" style="55" customWidth="1"/>
    <col min="13291" max="13291" width="20.1796875" style="55" customWidth="1"/>
    <col min="13292" max="13302" width="7.453125" style="55" customWidth="1"/>
    <col min="13303" max="13540" width="15.453125" style="55"/>
    <col min="13541" max="13541" width="4.54296875" style="55" customWidth="1"/>
    <col min="13542" max="13542" width="18.453125" style="55" customWidth="1"/>
    <col min="13543" max="13543" width="17.453125" style="55" customWidth="1"/>
    <col min="13544" max="13544" width="6.54296875" style="55" customWidth="1"/>
    <col min="13545" max="13545" width="28.453125" style="55" customWidth="1"/>
    <col min="13546" max="13546" width="20.453125" style="55" customWidth="1"/>
    <col min="13547" max="13547" width="20.1796875" style="55" customWidth="1"/>
    <col min="13548" max="13558" width="7.453125" style="55" customWidth="1"/>
    <col min="13559" max="13796" width="15.453125" style="55"/>
    <col min="13797" max="13797" width="4.54296875" style="55" customWidth="1"/>
    <col min="13798" max="13798" width="18.453125" style="55" customWidth="1"/>
    <col min="13799" max="13799" width="17.453125" style="55" customWidth="1"/>
    <col min="13800" max="13800" width="6.54296875" style="55" customWidth="1"/>
    <col min="13801" max="13801" width="28.453125" style="55" customWidth="1"/>
    <col min="13802" max="13802" width="20.453125" style="55" customWidth="1"/>
    <col min="13803" max="13803" width="20.1796875" style="55" customWidth="1"/>
    <col min="13804" max="13814" width="7.453125" style="55" customWidth="1"/>
    <col min="13815" max="14052" width="15.453125" style="55"/>
    <col min="14053" max="14053" width="4.54296875" style="55" customWidth="1"/>
    <col min="14054" max="14054" width="18.453125" style="55" customWidth="1"/>
    <col min="14055" max="14055" width="17.453125" style="55" customWidth="1"/>
    <col min="14056" max="14056" width="6.54296875" style="55" customWidth="1"/>
    <col min="14057" max="14057" width="28.453125" style="55" customWidth="1"/>
    <col min="14058" max="14058" width="20.453125" style="55" customWidth="1"/>
    <col min="14059" max="14059" width="20.1796875" style="55" customWidth="1"/>
    <col min="14060" max="14070" width="7.453125" style="55" customWidth="1"/>
    <col min="14071" max="14308" width="15.453125" style="55"/>
    <col min="14309" max="14309" width="4.54296875" style="55" customWidth="1"/>
    <col min="14310" max="14310" width="18.453125" style="55" customWidth="1"/>
    <col min="14311" max="14311" width="17.453125" style="55" customWidth="1"/>
    <col min="14312" max="14312" width="6.54296875" style="55" customWidth="1"/>
    <col min="14313" max="14313" width="28.453125" style="55" customWidth="1"/>
    <col min="14314" max="14314" width="20.453125" style="55" customWidth="1"/>
    <col min="14315" max="14315" width="20.1796875" style="55" customWidth="1"/>
    <col min="14316" max="14326" width="7.453125" style="55" customWidth="1"/>
    <col min="14327" max="14564" width="15.453125" style="55"/>
    <col min="14565" max="14565" width="4.54296875" style="55" customWidth="1"/>
    <col min="14566" max="14566" width="18.453125" style="55" customWidth="1"/>
    <col min="14567" max="14567" width="17.453125" style="55" customWidth="1"/>
    <col min="14568" max="14568" width="6.54296875" style="55" customWidth="1"/>
    <col min="14569" max="14569" width="28.453125" style="55" customWidth="1"/>
    <col min="14570" max="14570" width="20.453125" style="55" customWidth="1"/>
    <col min="14571" max="14571" width="20.1796875" style="55" customWidth="1"/>
    <col min="14572" max="14582" width="7.453125" style="55" customWidth="1"/>
    <col min="14583" max="14820" width="15.453125" style="55"/>
    <col min="14821" max="14821" width="4.54296875" style="55" customWidth="1"/>
    <col min="14822" max="14822" width="18.453125" style="55" customWidth="1"/>
    <col min="14823" max="14823" width="17.453125" style="55" customWidth="1"/>
    <col min="14824" max="14824" width="6.54296875" style="55" customWidth="1"/>
    <col min="14825" max="14825" width="28.453125" style="55" customWidth="1"/>
    <col min="14826" max="14826" width="20.453125" style="55" customWidth="1"/>
    <col min="14827" max="14827" width="20.1796875" style="55" customWidth="1"/>
    <col min="14828" max="14838" width="7.453125" style="55" customWidth="1"/>
    <col min="14839" max="15076" width="15.453125" style="55"/>
    <col min="15077" max="15077" width="4.54296875" style="55" customWidth="1"/>
    <col min="15078" max="15078" width="18.453125" style="55" customWidth="1"/>
    <col min="15079" max="15079" width="17.453125" style="55" customWidth="1"/>
    <col min="15080" max="15080" width="6.54296875" style="55" customWidth="1"/>
    <col min="15081" max="15081" width="28.453125" style="55" customWidth="1"/>
    <col min="15082" max="15082" width="20.453125" style="55" customWidth="1"/>
    <col min="15083" max="15083" width="20.1796875" style="55" customWidth="1"/>
    <col min="15084" max="15094" width="7.453125" style="55" customWidth="1"/>
    <col min="15095" max="15332" width="15.453125" style="55"/>
    <col min="15333" max="15333" width="4.54296875" style="55" customWidth="1"/>
    <col min="15334" max="15334" width="18.453125" style="55" customWidth="1"/>
    <col min="15335" max="15335" width="17.453125" style="55" customWidth="1"/>
    <col min="15336" max="15336" width="6.54296875" style="55" customWidth="1"/>
    <col min="15337" max="15337" width="28.453125" style="55" customWidth="1"/>
    <col min="15338" max="15338" width="20.453125" style="55" customWidth="1"/>
    <col min="15339" max="15339" width="20.1796875" style="55" customWidth="1"/>
    <col min="15340" max="15350" width="7.453125" style="55" customWidth="1"/>
    <col min="15351" max="15588" width="15.453125" style="55"/>
    <col min="15589" max="15589" width="4.54296875" style="55" customWidth="1"/>
    <col min="15590" max="15590" width="18.453125" style="55" customWidth="1"/>
    <col min="15591" max="15591" width="17.453125" style="55" customWidth="1"/>
    <col min="15592" max="15592" width="6.54296875" style="55" customWidth="1"/>
    <col min="15593" max="15593" width="28.453125" style="55" customWidth="1"/>
    <col min="15594" max="15594" width="20.453125" style="55" customWidth="1"/>
    <col min="15595" max="15595" width="20.1796875" style="55" customWidth="1"/>
    <col min="15596" max="15606" width="7.453125" style="55" customWidth="1"/>
    <col min="15607" max="15844" width="15.453125" style="55"/>
    <col min="15845" max="15845" width="4.54296875" style="55" customWidth="1"/>
    <col min="15846" max="15846" width="18.453125" style="55" customWidth="1"/>
    <col min="15847" max="15847" width="17.453125" style="55" customWidth="1"/>
    <col min="15848" max="15848" width="6.54296875" style="55" customWidth="1"/>
    <col min="15849" max="15849" width="28.453125" style="55" customWidth="1"/>
    <col min="15850" max="15850" width="20.453125" style="55" customWidth="1"/>
    <col min="15851" max="15851" width="20.1796875" style="55" customWidth="1"/>
    <col min="15852" max="15862" width="7.453125" style="55" customWidth="1"/>
    <col min="15863" max="16100" width="15.453125" style="55"/>
    <col min="16101" max="16101" width="4.54296875" style="55" customWidth="1"/>
    <col min="16102" max="16102" width="18.453125" style="55" customWidth="1"/>
    <col min="16103" max="16103" width="17.453125" style="55" customWidth="1"/>
    <col min="16104" max="16104" width="6.54296875" style="55" customWidth="1"/>
    <col min="16105" max="16105" width="28.453125" style="55" customWidth="1"/>
    <col min="16106" max="16106" width="20.453125" style="55" customWidth="1"/>
    <col min="16107" max="16107" width="20.1796875" style="55" customWidth="1"/>
    <col min="16108" max="16118" width="7.453125" style="55" customWidth="1"/>
    <col min="16119" max="16384" width="15.453125" style="55"/>
  </cols>
  <sheetData>
    <row r="3" spans="1:29" ht="33" customHeight="1" thickBot="1"/>
    <row r="4" spans="1:29" ht="81.75" customHeight="1">
      <c r="A4" s="58" t="s">
        <v>0</v>
      </c>
      <c r="B4" s="59" t="s">
        <v>1</v>
      </c>
      <c r="C4" s="59" t="s">
        <v>2</v>
      </c>
      <c r="D4" s="60" t="s">
        <v>11</v>
      </c>
      <c r="E4" s="61" t="s">
        <v>12</v>
      </c>
      <c r="F4" s="62" t="s">
        <v>13</v>
      </c>
      <c r="G4" s="63" t="s">
        <v>14</v>
      </c>
      <c r="H4" s="60" t="s">
        <v>15</v>
      </c>
      <c r="I4" s="61" t="s">
        <v>16</v>
      </c>
      <c r="J4" s="62" t="s">
        <v>17</v>
      </c>
      <c r="K4" s="63" t="s">
        <v>18</v>
      </c>
      <c r="L4" s="61" t="s">
        <v>19</v>
      </c>
      <c r="M4" s="61" t="s">
        <v>20</v>
      </c>
      <c r="N4" s="62" t="s">
        <v>21</v>
      </c>
      <c r="O4" s="63" t="s">
        <v>22</v>
      </c>
      <c r="P4" s="60" t="s">
        <v>23</v>
      </c>
      <c r="Q4" s="61" t="s">
        <v>24</v>
      </c>
      <c r="R4" s="62" t="s">
        <v>25</v>
      </c>
      <c r="S4" s="63" t="s">
        <v>26</v>
      </c>
      <c r="T4" s="60" t="s">
        <v>27</v>
      </c>
      <c r="U4" s="61" t="s">
        <v>28</v>
      </c>
      <c r="V4" s="62" t="s">
        <v>29</v>
      </c>
      <c r="W4" s="63" t="s">
        <v>30</v>
      </c>
      <c r="X4" s="60" t="s">
        <v>31</v>
      </c>
      <c r="Y4" s="61" t="s">
        <v>32</v>
      </c>
      <c r="Z4" s="62" t="s">
        <v>33</v>
      </c>
      <c r="AA4" s="63" t="s">
        <v>34</v>
      </c>
      <c r="AB4" s="53" t="s">
        <v>35</v>
      </c>
      <c r="AC4" s="54" t="s">
        <v>36</v>
      </c>
    </row>
    <row r="5" spans="1:29" s="67" customFormat="1" ht="102" customHeight="1">
      <c r="A5" s="64" t="s">
        <v>37</v>
      </c>
      <c r="B5" s="65" t="s">
        <v>38</v>
      </c>
      <c r="C5" s="66" t="s">
        <v>39</v>
      </c>
      <c r="D5" s="43"/>
      <c r="E5" s="26"/>
      <c r="F5" s="43"/>
      <c r="G5" s="26"/>
      <c r="H5" s="43"/>
      <c r="I5" s="26"/>
      <c r="J5" s="48"/>
      <c r="K5" s="25"/>
      <c r="L5" s="26"/>
      <c r="M5" s="25"/>
      <c r="N5" s="48"/>
      <c r="O5" s="25"/>
      <c r="P5" s="43"/>
      <c r="Q5" s="26"/>
      <c r="R5" s="43"/>
      <c r="S5" s="26"/>
      <c r="T5" s="43"/>
      <c r="U5" s="26"/>
      <c r="V5" s="48"/>
      <c r="W5" s="25"/>
      <c r="X5" s="48"/>
      <c r="Y5" s="25"/>
      <c r="Z5" s="48"/>
      <c r="AA5" s="26"/>
      <c r="AB5" s="27">
        <f>IFERROR(#REF!,0)</f>
        <v>0</v>
      </c>
      <c r="AC5" s="51">
        <f>SUM(Z5,X5,V5,T5,R5,P5,N5,L5,J5,H5,F5,D5)</f>
        <v>0</v>
      </c>
    </row>
    <row r="6" spans="1:29" s="67" customFormat="1" ht="102" customHeight="1">
      <c r="A6" s="68" t="s">
        <v>48</v>
      </c>
      <c r="B6" s="191" t="s">
        <v>49</v>
      </c>
      <c r="C6" s="66" t="s">
        <v>50</v>
      </c>
      <c r="D6" s="44"/>
      <c r="E6" s="29"/>
      <c r="F6" s="44"/>
      <c r="G6" s="29"/>
      <c r="H6" s="44"/>
      <c r="I6" s="29"/>
      <c r="J6" s="45"/>
      <c r="K6" s="28"/>
      <c r="L6" s="29"/>
      <c r="M6" s="28"/>
      <c r="N6" s="45"/>
      <c r="O6" s="28"/>
      <c r="P6" s="44"/>
      <c r="Q6" s="29"/>
      <c r="R6" s="44"/>
      <c r="S6" s="29"/>
      <c r="T6" s="44"/>
      <c r="U6" s="29"/>
      <c r="V6" s="45"/>
      <c r="W6" s="28"/>
      <c r="X6" s="45"/>
      <c r="Y6" s="28"/>
      <c r="Z6" s="45"/>
      <c r="AA6" s="28"/>
      <c r="AB6" s="30">
        <f>(E6+G6+I6+K6+M6+O6+Q6+S6+U6+W6+Y6+AA6)/5</f>
        <v>0</v>
      </c>
      <c r="AC6" s="52">
        <v>1</v>
      </c>
    </row>
    <row r="7" spans="1:29" ht="102" customHeight="1">
      <c r="A7" s="68" t="s">
        <v>52</v>
      </c>
      <c r="B7" s="65" t="s">
        <v>38</v>
      </c>
      <c r="C7" s="66" t="s">
        <v>53</v>
      </c>
      <c r="D7" s="44"/>
      <c r="E7" s="29"/>
      <c r="F7" s="44"/>
      <c r="G7" s="29"/>
      <c r="H7" s="44"/>
      <c r="I7" s="29"/>
      <c r="J7" s="45"/>
      <c r="K7" s="28"/>
      <c r="L7" s="29"/>
      <c r="M7" s="28"/>
      <c r="N7" s="45"/>
      <c r="O7" s="28"/>
      <c r="P7" s="44"/>
      <c r="Q7" s="29"/>
      <c r="R7" s="44"/>
      <c r="S7" s="29"/>
      <c r="T7" s="44"/>
      <c r="U7" s="29"/>
      <c r="V7" s="45"/>
      <c r="W7" s="28"/>
      <c r="X7" s="45"/>
      <c r="Y7" s="28"/>
      <c r="Z7" s="45"/>
      <c r="AA7" s="28"/>
      <c r="AB7" s="27">
        <f>IFERROR([3]PAVRS!$CX$14,0)</f>
        <v>0</v>
      </c>
      <c r="AC7" s="52">
        <f t="shared" ref="AC7:AC24" si="0">SUM(Z7,X7,V7,T7,R7,P7,N7,L7,J7,H7,F7,D7)</f>
        <v>0</v>
      </c>
    </row>
    <row r="8" spans="1:29" ht="102" customHeight="1">
      <c r="A8" s="68" t="s">
        <v>54</v>
      </c>
      <c r="B8" s="65" t="s">
        <v>38</v>
      </c>
      <c r="C8" s="66" t="s">
        <v>53</v>
      </c>
      <c r="D8" s="44"/>
      <c r="E8" s="29"/>
      <c r="F8" s="44"/>
      <c r="G8" s="29"/>
      <c r="H8" s="44"/>
      <c r="I8" s="29"/>
      <c r="J8" s="45"/>
      <c r="K8" s="28"/>
      <c r="L8" s="29"/>
      <c r="M8" s="28"/>
      <c r="N8" s="45"/>
      <c r="O8" s="28"/>
      <c r="P8" s="44"/>
      <c r="Q8" s="29"/>
      <c r="R8" s="44"/>
      <c r="S8" s="29"/>
      <c r="T8" s="44"/>
      <c r="U8" s="29"/>
      <c r="V8" s="45"/>
      <c r="W8" s="28"/>
      <c r="X8" s="45"/>
      <c r="Y8" s="28"/>
      <c r="Z8" s="45"/>
      <c r="AA8" s="28"/>
      <c r="AB8" s="27">
        <f>IFERROR(PETH!$CY$12,0)</f>
        <v>0</v>
      </c>
      <c r="AC8" s="52">
        <f t="shared" si="0"/>
        <v>0</v>
      </c>
    </row>
    <row r="9" spans="1:29" ht="102" customHeight="1">
      <c r="A9" s="68" t="s">
        <v>55</v>
      </c>
      <c r="B9" s="65" t="s">
        <v>38</v>
      </c>
      <c r="C9" s="66" t="s">
        <v>53</v>
      </c>
      <c r="D9" s="44"/>
      <c r="E9" s="29"/>
      <c r="F9" s="44"/>
      <c r="G9" s="29"/>
      <c r="H9" s="44"/>
      <c r="I9" s="29"/>
      <c r="J9" s="45"/>
      <c r="K9" s="28"/>
      <c r="L9" s="29"/>
      <c r="M9" s="28"/>
      <c r="N9" s="45"/>
      <c r="O9" s="28"/>
      <c r="P9" s="44"/>
      <c r="Q9" s="29"/>
      <c r="R9" s="44"/>
      <c r="S9" s="29"/>
      <c r="T9" s="44"/>
      <c r="U9" s="29"/>
      <c r="V9" s="45"/>
      <c r="W9" s="28"/>
      <c r="X9" s="45"/>
      <c r="Y9" s="28"/>
      <c r="Z9" s="45"/>
      <c r="AA9" s="28"/>
      <c r="AB9" s="27">
        <f>IFERROR(PIC!$CX$14,0)</f>
        <v>0</v>
      </c>
      <c r="AC9" s="52">
        <f t="shared" si="0"/>
        <v>0</v>
      </c>
    </row>
    <row r="10" spans="1:29" ht="102" customHeight="1">
      <c r="A10" s="68" t="s">
        <v>56</v>
      </c>
      <c r="B10" s="65" t="s">
        <v>38</v>
      </c>
      <c r="C10" s="66" t="s">
        <v>53</v>
      </c>
      <c r="D10" s="44"/>
      <c r="E10" s="29"/>
      <c r="F10" s="44"/>
      <c r="G10" s="29"/>
      <c r="H10" s="44"/>
      <c r="I10" s="29"/>
      <c r="J10" s="45"/>
      <c r="K10" s="28"/>
      <c r="L10" s="29"/>
      <c r="M10" s="28"/>
      <c r="N10" s="45"/>
      <c r="O10" s="28"/>
      <c r="P10" s="44"/>
      <c r="Q10" s="29"/>
      <c r="R10" s="44"/>
      <c r="S10" s="29"/>
      <c r="T10" s="44"/>
      <c r="U10" s="29"/>
      <c r="V10" s="45"/>
      <c r="W10" s="28"/>
      <c r="X10" s="45"/>
      <c r="Y10" s="28"/>
      <c r="Z10" s="45"/>
      <c r="AA10" s="28"/>
      <c r="AB10" s="27">
        <f>IFERROR(SGSST!#REF!,0)</f>
        <v>0</v>
      </c>
      <c r="AC10" s="52">
        <f t="shared" si="0"/>
        <v>0</v>
      </c>
    </row>
    <row r="11" spans="1:29" ht="102" customHeight="1">
      <c r="A11" s="68" t="s">
        <v>57</v>
      </c>
      <c r="B11" s="65" t="s">
        <v>38</v>
      </c>
      <c r="C11" s="66" t="s">
        <v>53</v>
      </c>
      <c r="D11" s="44"/>
      <c r="E11" s="29"/>
      <c r="F11" s="44"/>
      <c r="G11" s="29"/>
      <c r="H11" s="44"/>
      <c r="I11" s="29"/>
      <c r="J11" s="45"/>
      <c r="K11" s="28"/>
      <c r="L11" s="29"/>
      <c r="M11" s="28"/>
      <c r="N11" s="45"/>
      <c r="O11" s="28"/>
      <c r="P11" s="44"/>
      <c r="Q11" s="29"/>
      <c r="R11" s="44"/>
      <c r="S11" s="29"/>
      <c r="T11" s="44"/>
      <c r="U11" s="29"/>
      <c r="V11" s="45"/>
      <c r="W11" s="28"/>
      <c r="X11" s="45"/>
      <c r="Y11" s="28"/>
      <c r="Z11" s="45"/>
      <c r="AA11" s="28"/>
      <c r="AB11" s="27">
        <f>IFERROR(PBSI!$CY$14,0)</f>
        <v>0</v>
      </c>
      <c r="AC11" s="52">
        <f t="shared" si="0"/>
        <v>0</v>
      </c>
    </row>
    <row r="12" spans="1:29" ht="102" customHeight="1">
      <c r="A12" s="68" t="s">
        <v>58</v>
      </c>
      <c r="B12" s="191" t="s">
        <v>49</v>
      </c>
      <c r="C12" s="66" t="s">
        <v>59</v>
      </c>
      <c r="D12" s="44"/>
      <c r="E12" s="29"/>
      <c r="F12" s="44"/>
      <c r="G12" s="29"/>
      <c r="H12" s="44"/>
      <c r="I12" s="29"/>
      <c r="J12" s="45"/>
      <c r="K12" s="28"/>
      <c r="L12" s="29"/>
      <c r="M12" s="28"/>
      <c r="N12" s="45"/>
      <c r="O12" s="28"/>
      <c r="P12" s="44"/>
      <c r="Q12" s="29"/>
      <c r="R12" s="44"/>
      <c r="S12" s="29"/>
      <c r="T12" s="44"/>
      <c r="U12" s="29"/>
      <c r="V12" s="45"/>
      <c r="W12" s="28"/>
      <c r="X12" s="45"/>
      <c r="Y12" s="28"/>
      <c r="Z12" s="45"/>
      <c r="AA12" s="28"/>
      <c r="AB12" s="30">
        <f>IFERROR(#REF!,0)</f>
        <v>0</v>
      </c>
      <c r="AC12" s="52">
        <f t="shared" si="0"/>
        <v>0</v>
      </c>
    </row>
    <row r="13" spans="1:29" ht="102" customHeight="1">
      <c r="A13" s="68" t="s">
        <v>61</v>
      </c>
      <c r="B13" s="65" t="s">
        <v>62</v>
      </c>
      <c r="C13" s="66" t="s">
        <v>63</v>
      </c>
      <c r="D13" s="44"/>
      <c r="E13" s="29"/>
      <c r="F13" s="44"/>
      <c r="G13" s="29"/>
      <c r="H13" s="44"/>
      <c r="I13" s="29"/>
      <c r="J13" s="45"/>
      <c r="K13" s="28"/>
      <c r="L13" s="29"/>
      <c r="M13" s="28"/>
      <c r="N13" s="45"/>
      <c r="O13" s="28"/>
      <c r="P13" s="44"/>
      <c r="Q13" s="29"/>
      <c r="R13" s="44"/>
      <c r="S13" s="29"/>
      <c r="T13" s="44"/>
      <c r="U13" s="29"/>
      <c r="V13" s="45"/>
      <c r="W13" s="28"/>
      <c r="X13" s="45"/>
      <c r="Y13" s="28"/>
      <c r="Z13" s="45"/>
      <c r="AA13" s="28"/>
      <c r="AB13" s="27">
        <f>IFERROR(PETI!$CX$14,0)</f>
        <v>0</v>
      </c>
      <c r="AC13" s="52">
        <f t="shared" si="0"/>
        <v>0</v>
      </c>
    </row>
    <row r="14" spans="1:29" ht="102" customHeight="1">
      <c r="A14" s="68" t="s">
        <v>66</v>
      </c>
      <c r="B14" s="65" t="s">
        <v>62</v>
      </c>
      <c r="C14" s="66" t="s">
        <v>63</v>
      </c>
      <c r="D14" s="44"/>
      <c r="E14" s="29"/>
      <c r="F14" s="44"/>
      <c r="G14" s="29"/>
      <c r="H14" s="44"/>
      <c r="I14" s="29"/>
      <c r="J14" s="45"/>
      <c r="K14" s="28"/>
      <c r="L14" s="29"/>
      <c r="M14" s="28"/>
      <c r="N14" s="45"/>
      <c r="O14" s="28"/>
      <c r="P14" s="44"/>
      <c r="Q14" s="29"/>
      <c r="R14" s="44"/>
      <c r="S14" s="29"/>
      <c r="T14" s="44"/>
      <c r="U14" s="29"/>
      <c r="V14" s="45"/>
      <c r="W14" s="28"/>
      <c r="X14" s="45"/>
      <c r="Y14" s="28"/>
      <c r="Z14" s="45"/>
      <c r="AA14" s="28"/>
      <c r="AB14" s="27">
        <f>IFERROR(PTRSP!$CX$14,0)</f>
        <v>0</v>
      </c>
      <c r="AC14" s="52">
        <f t="shared" si="0"/>
        <v>0</v>
      </c>
    </row>
    <row r="15" spans="1:29" ht="102" customHeight="1">
      <c r="A15" s="68" t="s">
        <v>67</v>
      </c>
      <c r="B15" s="65" t="s">
        <v>62</v>
      </c>
      <c r="C15" s="66" t="s">
        <v>63</v>
      </c>
      <c r="D15" s="44"/>
      <c r="E15" s="29"/>
      <c r="F15" s="44"/>
      <c r="G15" s="29"/>
      <c r="H15" s="44"/>
      <c r="I15" s="29"/>
      <c r="J15" s="45"/>
      <c r="K15" s="28"/>
      <c r="L15" s="29"/>
      <c r="M15" s="28"/>
      <c r="N15" s="45"/>
      <c r="O15" s="28"/>
      <c r="P15" s="44"/>
      <c r="Q15" s="29"/>
      <c r="R15" s="44"/>
      <c r="S15" s="29"/>
      <c r="T15" s="44"/>
      <c r="U15" s="29"/>
      <c r="V15" s="45"/>
      <c r="W15" s="28"/>
      <c r="X15" s="45"/>
      <c r="Y15" s="28"/>
      <c r="Z15" s="45"/>
      <c r="AA15" s="28"/>
      <c r="AB15" s="27">
        <f>IFERROR(PIGA!$CX$13,0)</f>
        <v>0</v>
      </c>
      <c r="AC15" s="52">
        <f t="shared" si="0"/>
        <v>0</v>
      </c>
    </row>
    <row r="16" spans="1:29" ht="102" customHeight="1">
      <c r="A16" s="69" t="s">
        <v>68</v>
      </c>
      <c r="B16" s="65" t="s">
        <v>49</v>
      </c>
      <c r="C16" s="66" t="s">
        <v>59</v>
      </c>
      <c r="D16" s="44"/>
      <c r="E16" s="29"/>
      <c r="F16" s="144"/>
      <c r="G16" s="145"/>
      <c r="H16" s="144"/>
      <c r="I16" s="145"/>
      <c r="J16" s="45"/>
      <c r="K16" s="28"/>
      <c r="L16" s="29"/>
      <c r="M16" s="28"/>
      <c r="N16" s="45"/>
      <c r="O16" s="28"/>
      <c r="P16" s="44"/>
      <c r="Q16" s="29"/>
      <c r="R16" s="44"/>
      <c r="S16" s="29"/>
      <c r="T16" s="44"/>
      <c r="U16" s="29"/>
      <c r="V16" s="45"/>
      <c r="W16" s="28"/>
      <c r="X16" s="45"/>
      <c r="Y16" s="28"/>
      <c r="Z16" s="45"/>
      <c r="AA16" s="28"/>
      <c r="AB16" s="27">
        <f>IFERROR(PSPI!$CX$14,0)</f>
        <v>0</v>
      </c>
      <c r="AC16" s="52">
        <f t="shared" si="0"/>
        <v>0</v>
      </c>
    </row>
    <row r="17" spans="1:30" ht="102" customHeight="1">
      <c r="A17" s="69" t="s">
        <v>70</v>
      </c>
      <c r="B17" s="65" t="s">
        <v>49</v>
      </c>
      <c r="C17" s="66" t="s">
        <v>59</v>
      </c>
      <c r="D17" s="44"/>
      <c r="E17" s="29"/>
      <c r="F17" s="144"/>
      <c r="G17" s="145"/>
      <c r="H17" s="144"/>
      <c r="I17" s="145"/>
      <c r="J17" s="45"/>
      <c r="K17" s="28"/>
      <c r="L17" s="29"/>
      <c r="M17" s="28"/>
      <c r="N17" s="45"/>
      <c r="O17" s="28"/>
      <c r="P17" s="44"/>
      <c r="Q17" s="29"/>
      <c r="R17" s="44"/>
      <c r="S17" s="29"/>
      <c r="T17" s="44"/>
      <c r="U17" s="29"/>
      <c r="V17" s="45"/>
      <c r="W17" s="28"/>
      <c r="X17" s="45"/>
      <c r="Y17" s="28"/>
      <c r="Z17" s="45"/>
      <c r="AA17" s="28"/>
      <c r="AB17" s="27">
        <f>IFERROR(PIMS!#REF!,0)</f>
        <v>0</v>
      </c>
      <c r="AC17" s="52">
        <f t="shared" si="0"/>
        <v>0</v>
      </c>
    </row>
    <row r="18" spans="1:30" ht="102" customHeight="1">
      <c r="A18" s="69" t="s">
        <v>71</v>
      </c>
      <c r="B18" s="70" t="s">
        <v>49</v>
      </c>
      <c r="C18" s="71" t="s">
        <v>72</v>
      </c>
      <c r="D18" s="44"/>
      <c r="E18" s="29"/>
      <c r="F18" s="44"/>
      <c r="G18" s="29"/>
      <c r="H18" s="44"/>
      <c r="I18" s="29"/>
      <c r="J18" s="45"/>
      <c r="K18" s="28"/>
      <c r="L18" s="29"/>
      <c r="M18" s="28"/>
      <c r="N18" s="45"/>
      <c r="O18" s="28"/>
      <c r="P18" s="44"/>
      <c r="Q18" s="29"/>
      <c r="R18" s="44"/>
      <c r="S18" s="29"/>
      <c r="T18" s="44"/>
      <c r="U18" s="29"/>
      <c r="V18" s="45"/>
      <c r="W18" s="28"/>
      <c r="X18" s="45"/>
      <c r="Y18" s="28"/>
      <c r="Z18" s="45"/>
      <c r="AA18" s="28"/>
      <c r="AB18" s="27">
        <f>IFERROR(PAPC!#REF!,0)</f>
        <v>0</v>
      </c>
      <c r="AC18" s="52">
        <f t="shared" si="0"/>
        <v>0</v>
      </c>
    </row>
    <row r="19" spans="1:30" ht="102" customHeight="1">
      <c r="A19" s="69" t="s">
        <v>75</v>
      </c>
      <c r="B19" s="65" t="s">
        <v>38</v>
      </c>
      <c r="C19" s="66" t="s">
        <v>53</v>
      </c>
      <c r="D19" s="44"/>
      <c r="E19" s="29"/>
      <c r="F19" s="44"/>
      <c r="G19" s="29"/>
      <c r="H19" s="44"/>
      <c r="I19" s="29"/>
      <c r="J19" s="45"/>
      <c r="K19" s="28"/>
      <c r="L19" s="29"/>
      <c r="M19" s="28"/>
      <c r="N19" s="45"/>
      <c r="O19" s="28"/>
      <c r="P19" s="44"/>
      <c r="Q19" s="29"/>
      <c r="R19" s="44"/>
      <c r="S19" s="29"/>
      <c r="T19" s="44"/>
      <c r="U19" s="29"/>
      <c r="V19" s="45"/>
      <c r="W19" s="28"/>
      <c r="X19" s="45"/>
      <c r="Y19" s="28"/>
      <c r="Z19" s="45"/>
      <c r="AA19" s="28"/>
      <c r="AB19" s="27">
        <f>IFERROR('P INTG'!$CX$16,0)</f>
        <v>0</v>
      </c>
      <c r="AC19" s="52">
        <f t="shared" si="0"/>
        <v>0</v>
      </c>
    </row>
    <row r="20" spans="1:30" s="56" customFormat="1" ht="102" customHeight="1">
      <c r="A20" s="132" t="s">
        <v>76</v>
      </c>
      <c r="B20" s="65" t="s">
        <v>77</v>
      </c>
      <c r="C20" s="66" t="s">
        <v>78</v>
      </c>
      <c r="D20" s="133"/>
      <c r="E20" s="133"/>
      <c r="F20" s="133"/>
      <c r="G20" s="134"/>
      <c r="H20" s="133"/>
      <c r="I20" s="134"/>
      <c r="J20" s="136"/>
      <c r="K20" s="135"/>
      <c r="L20" s="134"/>
      <c r="M20" s="135"/>
      <c r="N20" s="136"/>
      <c r="O20" s="135"/>
      <c r="P20" s="133"/>
      <c r="Q20" s="134"/>
      <c r="R20" s="133"/>
      <c r="S20" s="134"/>
      <c r="T20" s="133"/>
      <c r="U20" s="134"/>
      <c r="V20" s="136"/>
      <c r="W20" s="135"/>
      <c r="X20" s="136"/>
      <c r="Y20" s="135"/>
      <c r="Z20" s="136"/>
      <c r="AA20" s="135"/>
      <c r="AB20" s="27">
        <f>IFERROR('P COM'!#REF!,0)</f>
        <v>0</v>
      </c>
      <c r="AC20" s="52">
        <f t="shared" si="0"/>
        <v>0</v>
      </c>
    </row>
    <row r="21" spans="1:30" ht="102" customHeight="1">
      <c r="A21" s="69" t="s">
        <v>79</v>
      </c>
      <c r="B21" s="65" t="s">
        <v>38</v>
      </c>
      <c r="C21" s="66" t="s">
        <v>53</v>
      </c>
      <c r="D21" s="44"/>
      <c r="E21" s="29"/>
      <c r="F21" s="44"/>
      <c r="G21" s="29"/>
      <c r="H21" s="44"/>
      <c r="I21" s="29"/>
      <c r="J21" s="45"/>
      <c r="K21" s="28"/>
      <c r="L21" s="29"/>
      <c r="M21" s="28"/>
      <c r="N21" s="45"/>
      <c r="O21" s="28"/>
      <c r="P21" s="44"/>
      <c r="Q21" s="29"/>
      <c r="R21" s="44"/>
      <c r="S21" s="29"/>
      <c r="T21" s="44"/>
      <c r="U21" s="29"/>
      <c r="V21" s="45"/>
      <c r="W21" s="28"/>
      <c r="X21" s="45"/>
      <c r="Y21" s="28"/>
      <c r="Z21" s="45"/>
      <c r="AA21" s="28"/>
      <c r="AB21" s="27">
        <f>IFERROR(CLIMA!$CY$12,0)</f>
        <v>0</v>
      </c>
      <c r="AC21" s="52">
        <f t="shared" si="0"/>
        <v>0</v>
      </c>
    </row>
    <row r="22" spans="1:30" ht="102" customHeight="1">
      <c r="A22" s="72" t="s">
        <v>80</v>
      </c>
      <c r="B22" s="65" t="s">
        <v>38</v>
      </c>
      <c r="C22" s="66" t="s">
        <v>39</v>
      </c>
      <c r="D22" s="44"/>
      <c r="E22" s="29"/>
      <c r="F22" s="44"/>
      <c r="G22" s="29"/>
      <c r="H22" s="44"/>
      <c r="I22" s="29"/>
      <c r="J22" s="45"/>
      <c r="K22" s="28"/>
      <c r="L22" s="29"/>
      <c r="M22" s="28"/>
      <c r="N22" s="45"/>
      <c r="O22" s="28"/>
      <c r="P22" s="44"/>
      <c r="Q22" s="29"/>
      <c r="R22" s="44"/>
      <c r="S22" s="29"/>
      <c r="T22" s="44"/>
      <c r="U22" s="29"/>
      <c r="V22" s="45"/>
      <c r="W22" s="28"/>
      <c r="X22" s="45"/>
      <c r="Y22" s="28"/>
      <c r="Z22" s="45"/>
      <c r="AA22" s="28"/>
      <c r="AB22" s="27">
        <f>IFERROR([4]SICD!#REF!,0)</f>
        <v>0</v>
      </c>
      <c r="AC22" s="52">
        <f t="shared" si="0"/>
        <v>0</v>
      </c>
    </row>
    <row r="23" spans="1:30" ht="102" customHeight="1">
      <c r="A23" s="72" t="s">
        <v>81</v>
      </c>
      <c r="B23" s="65" t="s">
        <v>82</v>
      </c>
      <c r="C23" s="66" t="s">
        <v>83</v>
      </c>
      <c r="D23" s="45"/>
      <c r="E23" s="29"/>
      <c r="F23" s="44"/>
      <c r="G23" s="29"/>
      <c r="H23" s="44"/>
      <c r="I23" s="29"/>
      <c r="J23" s="45"/>
      <c r="K23" s="28"/>
      <c r="L23" s="29"/>
      <c r="M23" s="28"/>
      <c r="N23" s="45"/>
      <c r="O23" s="28"/>
      <c r="P23" s="44"/>
      <c r="Q23" s="29"/>
      <c r="R23" s="44"/>
      <c r="S23" s="29"/>
      <c r="T23" s="44"/>
      <c r="U23" s="29"/>
      <c r="V23" s="45"/>
      <c r="W23" s="28"/>
      <c r="X23" s="45"/>
      <c r="Y23" s="28"/>
      <c r="Z23" s="45"/>
      <c r="AA23" s="28"/>
      <c r="AB23" s="27">
        <f>IFERROR(PMSA!#REF!,0)</f>
        <v>0</v>
      </c>
      <c r="AC23" s="52">
        <f t="shared" si="0"/>
        <v>0</v>
      </c>
    </row>
    <row r="24" spans="1:30" ht="102" customHeight="1" thickBot="1">
      <c r="A24" s="73" t="s">
        <v>84</v>
      </c>
      <c r="B24" s="74" t="s">
        <v>38</v>
      </c>
      <c r="C24" s="75" t="s">
        <v>85</v>
      </c>
      <c r="D24" s="46"/>
      <c r="E24" s="47"/>
      <c r="F24" s="46"/>
      <c r="G24" s="47"/>
      <c r="H24" s="46"/>
      <c r="I24" s="47"/>
      <c r="J24" s="49"/>
      <c r="K24" s="50"/>
      <c r="L24" s="47"/>
      <c r="M24" s="50"/>
      <c r="N24" s="49"/>
      <c r="O24" s="50"/>
      <c r="P24" s="46"/>
      <c r="Q24" s="47"/>
      <c r="R24" s="46"/>
      <c r="S24" s="47"/>
      <c r="T24" s="46"/>
      <c r="U24" s="47"/>
      <c r="V24" s="49"/>
      <c r="W24" s="50"/>
      <c r="X24" s="49"/>
      <c r="Y24" s="50"/>
      <c r="Z24" s="49"/>
      <c r="AA24" s="50"/>
      <c r="AB24" s="27">
        <f>IFERROR('PA AUD'!$CX$14,0)</f>
        <v>0</v>
      </c>
      <c r="AC24" s="42">
        <f t="shared" si="0"/>
        <v>0</v>
      </c>
      <c r="AD24" s="31"/>
    </row>
    <row r="25" spans="1:30">
      <c r="A25" s="76"/>
    </row>
    <row r="26" spans="1:30" ht="31">
      <c r="A26" s="77" t="s">
        <v>87</v>
      </c>
    </row>
    <row r="27" spans="1:30" s="56" customFormat="1" ht="31">
      <c r="A27" s="78" t="s">
        <v>88</v>
      </c>
      <c r="B27" s="55"/>
      <c r="C27" s="55"/>
      <c r="E27" s="55"/>
    </row>
    <row r="28" spans="1:30" s="56" customFormat="1">
      <c r="A28" s="55"/>
      <c r="B28" s="55"/>
      <c r="C28" s="55"/>
      <c r="E28" s="55"/>
    </row>
    <row r="29" spans="1:30" s="56" customFormat="1">
      <c r="A29" s="55"/>
      <c r="B29" s="55"/>
      <c r="E29" s="55"/>
    </row>
    <row r="30" spans="1:30" s="56" customFormat="1">
      <c r="A30" s="55"/>
      <c r="B30" s="55"/>
      <c r="C30" s="55"/>
      <c r="E30" s="55"/>
    </row>
    <row r="31" spans="1:30" s="56" customFormat="1">
      <c r="A31" s="55"/>
      <c r="B31" s="55"/>
      <c r="C31" s="55"/>
      <c r="E31" s="55"/>
    </row>
    <row r="32" spans="1:30" s="56" customFormat="1">
      <c r="A32" s="55"/>
      <c r="B32" s="55"/>
      <c r="C32" s="55"/>
      <c r="E32" s="55"/>
    </row>
    <row r="33" spans="1:5" s="56" customFormat="1">
      <c r="A33" s="55"/>
      <c r="B33" s="55"/>
      <c r="C33" s="55"/>
      <c r="E33" s="55"/>
    </row>
    <row r="34" spans="1:5" s="56" customFormat="1">
      <c r="A34" s="55"/>
      <c r="B34" s="55"/>
      <c r="C34" s="55"/>
      <c r="E34" s="55"/>
    </row>
    <row r="35" spans="1:5" s="56" customFormat="1">
      <c r="A35" s="55"/>
      <c r="B35" s="55"/>
      <c r="C35" s="55"/>
      <c r="E35" s="55"/>
    </row>
    <row r="36" spans="1:5" s="56" customFormat="1">
      <c r="A36" s="55"/>
      <c r="B36" s="55"/>
      <c r="C36" s="55"/>
      <c r="E36" s="55"/>
    </row>
    <row r="37" spans="1:5" s="56" customFormat="1">
      <c r="A37" s="55"/>
      <c r="B37" s="55"/>
      <c r="C37" s="55"/>
      <c r="E37" s="55"/>
    </row>
    <row r="38" spans="1:5" s="56" customFormat="1">
      <c r="A38" s="55"/>
      <c r="B38" s="55"/>
      <c r="C38" s="55"/>
      <c r="E38" s="55"/>
    </row>
    <row r="39" spans="1:5" s="56" customFormat="1">
      <c r="A39" s="55"/>
      <c r="B39" s="55"/>
      <c r="C39" s="55"/>
      <c r="E39" s="55"/>
    </row>
    <row r="40" spans="1:5" s="56" customFormat="1">
      <c r="A40" s="55"/>
      <c r="B40" s="55"/>
      <c r="C40" s="55"/>
      <c r="E40" s="55"/>
    </row>
  </sheetData>
  <sheetProtection formatCells="0" formatColumns="0" formatRows="0"/>
  <autoFilter ref="A4:WUX24" xr:uid="{8A7E8826-96E3-4EF3-8A00-3504199FD08C}"/>
  <dataConsolidate function="average">
    <dataRefs count="1">
      <dataRef ref="O9:O17" sheet="PINAR" r:id="rId1"/>
    </dataRefs>
  </dataConsolidate>
  <phoneticPr fontId="25" type="noConversion"/>
  <conditionalFormatting sqref="AB5:AB24">
    <cfRule type="cellIs" dxfId="25" priority="1" operator="equal">
      <formula>1</formula>
    </cfRule>
    <cfRule type="colorScale" priority="2">
      <colorScale>
        <cfvo type="num" val="0"/>
        <cfvo type="num" val="0.6"/>
        <cfvo type="num" val="0.99"/>
        <color rgb="FFC00000"/>
        <color rgb="FFFFEB84"/>
        <color rgb="FF1DA275"/>
      </colorScale>
    </cfRule>
  </conditionalFormatting>
  <pageMargins left="0.31496062992125984" right="0.70866141732283472" top="0.62992125984251968" bottom="0.74803149606299213" header="0.31496062992125984" footer="0.31496062992125984"/>
  <pageSetup paperSize="9" scale="32" fitToHeight="0" orientation="portrait" r:id="rId2"/>
  <headerFooter>
    <oddHeader>&amp;L&amp;G
&amp;C&amp;"Arial"&amp;8&amp;K000000 INTERNAL&amp;1#_x000D_&amp;"Calibri"&amp;11&amp;K000000&amp;"Arial,Negrita"&amp;12PLAN DE ACCION INSTITUCIONAL</oddHeader>
    <oddFooter>&amp;L&amp;G&amp;C&amp;N
IPB-A-1&amp;RDES-FM-05
V9</oddFooter>
  </headerFooter>
  <drawing r:id="rId3"/>
  <legacyDrawing r:id="rId4"/>
  <legacyDrawingHF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A243E-D624-4ADD-9F35-025A096F0E7F}">
  <sheetPr>
    <tabColor theme="9" tint="0.59999389629810485"/>
  </sheetPr>
  <dimension ref="A1:DM95"/>
  <sheetViews>
    <sheetView topLeftCell="B1" zoomScale="70" zoomScaleNormal="70" zoomScaleSheetLayoutView="90" zoomScalePageLayoutView="60" workbookViewId="0">
      <selection activeCell="G6" sqref="G6:G8"/>
    </sheetView>
  </sheetViews>
  <sheetFormatPr baseColWidth="10" defaultColWidth="11.453125" defaultRowHeight="15.5"/>
  <cols>
    <col min="1" max="1" width="5.1796875" style="55" hidden="1" customWidth="1"/>
    <col min="2" max="2" width="21.453125" style="55" customWidth="1"/>
    <col min="3" max="3" width="18.54296875" style="55" customWidth="1"/>
    <col min="4" max="4" width="23.453125" style="55" customWidth="1"/>
    <col min="5" max="5" width="23" style="55" customWidth="1"/>
    <col min="6" max="6" width="21" style="55" customWidth="1"/>
    <col min="7" max="7" width="20.1796875" style="55" customWidth="1"/>
    <col min="8" max="8" width="19.7265625" style="55" customWidth="1"/>
    <col min="9" max="9" width="25.81640625" style="55" customWidth="1"/>
    <col min="10" max="10" width="25.81640625" style="57" customWidth="1"/>
    <col min="11" max="11" width="16.7265625" style="55" customWidth="1"/>
    <col min="12" max="21" width="12.54296875" style="55" customWidth="1"/>
    <col min="22" max="22" width="14.54296875" style="55" customWidth="1"/>
    <col min="23" max="23" width="12.54296875" style="55" customWidth="1"/>
    <col min="24" max="24" width="16.81640625" style="55" customWidth="1"/>
    <col min="25" max="25" width="21.54296875" style="55" customWidth="1"/>
    <col min="26" max="26" width="32.54296875" style="55" customWidth="1"/>
    <col min="27"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368</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525"/>
      <c r="AJ1" s="525"/>
      <c r="AK1" s="525"/>
      <c r="AL1" s="525"/>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525"/>
      <c r="CD1" s="525"/>
      <c r="CE1" s="525"/>
      <c r="CF1" s="525"/>
      <c r="CG1" s="525"/>
      <c r="CH1" s="80"/>
      <c r="CI1" s="524"/>
      <c r="CJ1" s="524"/>
      <c r="CK1" s="524"/>
      <c r="CL1" s="524"/>
      <c r="CM1" s="524"/>
      <c r="CN1" s="524"/>
    </row>
    <row r="2" spans="1:117" ht="16" thickBot="1">
      <c r="A2" s="79"/>
      <c r="B2" s="79"/>
      <c r="C2" s="79"/>
      <c r="D2" s="79"/>
      <c r="E2" s="79"/>
      <c r="F2" s="79"/>
      <c r="G2" s="79"/>
      <c r="H2" s="79"/>
      <c r="I2" s="79"/>
      <c r="J2" s="406"/>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406"/>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525"/>
      <c r="CD5" s="525"/>
      <c r="CE5" s="525"/>
      <c r="CF5" s="525"/>
      <c r="CG5" s="525"/>
      <c r="CH5" s="80"/>
      <c r="CI5" s="524"/>
      <c r="CJ5" s="524"/>
      <c r="CK5" s="524"/>
      <c r="CL5" s="524"/>
      <c r="CM5" s="524"/>
      <c r="CN5" s="524"/>
    </row>
    <row r="6" spans="1:117" ht="16.5" customHeight="1" thickBot="1">
      <c r="A6" s="82"/>
      <c r="B6" s="534" t="s">
        <v>292</v>
      </c>
      <c r="C6" s="534" t="s">
        <v>293</v>
      </c>
      <c r="D6" s="534" t="s">
        <v>294</v>
      </c>
      <c r="E6" s="534" t="s">
        <v>5</v>
      </c>
      <c r="F6" s="534" t="s">
        <v>839</v>
      </c>
      <c r="G6" s="534" t="s">
        <v>845</v>
      </c>
      <c r="H6" s="532" t="s">
        <v>295</v>
      </c>
      <c r="I6" s="532" t="s">
        <v>9</v>
      </c>
      <c r="J6" s="579" t="s">
        <v>696</v>
      </c>
      <c r="K6" s="579" t="s">
        <v>695</v>
      </c>
      <c r="L6" s="535" t="s">
        <v>339</v>
      </c>
      <c r="M6" s="535"/>
      <c r="N6" s="535"/>
      <c r="O6" s="535"/>
      <c r="P6" s="535"/>
      <c r="Q6" s="535"/>
      <c r="R6" s="535"/>
      <c r="S6" s="535"/>
      <c r="T6" s="535"/>
      <c r="U6" s="535"/>
      <c r="V6" s="535"/>
      <c r="W6" s="535"/>
      <c r="X6" s="535" t="s">
        <v>340</v>
      </c>
      <c r="Y6" s="533" t="s">
        <v>296</v>
      </c>
      <c r="Z6" s="533" t="s">
        <v>149</v>
      </c>
      <c r="AA6" s="533" t="s">
        <v>150</v>
      </c>
      <c r="AB6" s="533" t="s">
        <v>151</v>
      </c>
      <c r="AC6" s="533" t="s">
        <v>152</v>
      </c>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50" t="s">
        <v>348</v>
      </c>
      <c r="CZ6" s="553" t="s">
        <v>153</v>
      </c>
      <c r="DA6" s="555" t="s">
        <v>154</v>
      </c>
      <c r="DB6" s="556"/>
      <c r="DC6" s="556"/>
      <c r="DD6" s="556"/>
      <c r="DE6" s="556"/>
      <c r="DF6" s="556"/>
      <c r="DG6" s="556"/>
      <c r="DH6" s="556"/>
      <c r="DI6" s="556"/>
      <c r="DJ6" s="556"/>
      <c r="DK6" s="556"/>
      <c r="DL6" s="557"/>
      <c r="DM6" s="536" t="s">
        <v>155</v>
      </c>
    </row>
    <row r="7" spans="1:117">
      <c r="A7" s="82"/>
      <c r="B7" s="534"/>
      <c r="C7" s="534"/>
      <c r="D7" s="534"/>
      <c r="E7" s="534"/>
      <c r="F7" s="534"/>
      <c r="G7" s="534"/>
      <c r="H7" s="532"/>
      <c r="I7" s="532"/>
      <c r="J7" s="580"/>
      <c r="K7" s="580"/>
      <c r="L7" s="535"/>
      <c r="M7" s="535"/>
      <c r="N7" s="535"/>
      <c r="O7" s="535"/>
      <c r="P7" s="535"/>
      <c r="Q7" s="535"/>
      <c r="R7" s="535"/>
      <c r="S7" s="535"/>
      <c r="T7" s="535"/>
      <c r="U7" s="535"/>
      <c r="V7" s="535"/>
      <c r="W7" s="535"/>
      <c r="X7" s="535"/>
      <c r="Y7" s="533"/>
      <c r="Z7" s="533"/>
      <c r="AA7" s="533"/>
      <c r="AB7" s="533"/>
      <c r="AC7" s="533" t="s">
        <v>156</v>
      </c>
      <c r="AD7" s="533"/>
      <c r="AE7" s="533"/>
      <c r="AF7" s="533"/>
      <c r="AG7" s="533"/>
      <c r="AH7" s="533"/>
      <c r="AI7" s="547" t="s">
        <v>157</v>
      </c>
      <c r="AJ7" s="547"/>
      <c r="AK7" s="547"/>
      <c r="AL7" s="547"/>
      <c r="AM7" s="547"/>
      <c r="AN7" s="547"/>
      <c r="AO7" s="533" t="s">
        <v>158</v>
      </c>
      <c r="AP7" s="533"/>
      <c r="AQ7" s="533"/>
      <c r="AR7" s="533"/>
      <c r="AS7" s="533"/>
      <c r="AT7" s="533"/>
      <c r="AU7" s="547" t="s">
        <v>159</v>
      </c>
      <c r="AV7" s="547"/>
      <c r="AW7" s="547"/>
      <c r="AX7" s="547"/>
      <c r="AY7" s="547"/>
      <c r="AZ7" s="547"/>
      <c r="BA7" s="533" t="s">
        <v>160</v>
      </c>
      <c r="BB7" s="533"/>
      <c r="BC7" s="533"/>
      <c r="BD7" s="533"/>
      <c r="BE7" s="533"/>
      <c r="BF7" s="533"/>
      <c r="BG7" s="547" t="s">
        <v>161</v>
      </c>
      <c r="BH7" s="547"/>
      <c r="BI7" s="547"/>
      <c r="BJ7" s="547"/>
      <c r="BK7" s="547"/>
      <c r="BL7" s="547"/>
      <c r="BM7" s="533" t="s">
        <v>162</v>
      </c>
      <c r="BN7" s="533"/>
      <c r="BO7" s="533"/>
      <c r="BP7" s="533"/>
      <c r="BQ7" s="533"/>
      <c r="BR7" s="229"/>
      <c r="BS7" s="547" t="s">
        <v>163</v>
      </c>
      <c r="BT7" s="547"/>
      <c r="BU7" s="547"/>
      <c r="BV7" s="547"/>
      <c r="BW7" s="547"/>
      <c r="BX7" s="547"/>
      <c r="BY7" s="533" t="s">
        <v>164</v>
      </c>
      <c r="BZ7" s="533"/>
      <c r="CA7" s="533"/>
      <c r="CB7" s="533"/>
      <c r="CC7" s="533"/>
      <c r="CD7" s="533"/>
      <c r="CE7" s="547" t="s">
        <v>165</v>
      </c>
      <c r="CF7" s="547"/>
      <c r="CG7" s="547"/>
      <c r="CH7" s="547"/>
      <c r="CI7" s="547"/>
      <c r="CJ7" s="547"/>
      <c r="CK7" s="533" t="s">
        <v>166</v>
      </c>
      <c r="CL7" s="533"/>
      <c r="CM7" s="533"/>
      <c r="CN7" s="533"/>
      <c r="CO7" s="533"/>
      <c r="CP7" s="533"/>
      <c r="CQ7" s="547" t="s">
        <v>167</v>
      </c>
      <c r="CR7" s="547"/>
      <c r="CS7" s="547"/>
      <c r="CT7" s="547"/>
      <c r="CU7" s="547"/>
      <c r="CV7" s="192"/>
      <c r="CW7" s="533" t="s">
        <v>168</v>
      </c>
      <c r="CX7" s="533" t="s">
        <v>169</v>
      </c>
      <c r="CY7" s="551"/>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3.5" thickBot="1">
      <c r="A8" s="82"/>
      <c r="B8" s="534"/>
      <c r="C8" s="534"/>
      <c r="D8" s="534"/>
      <c r="E8" s="534"/>
      <c r="F8" s="534"/>
      <c r="G8" s="534"/>
      <c r="H8" s="532"/>
      <c r="I8" s="532"/>
      <c r="J8" s="581"/>
      <c r="K8" s="581"/>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533"/>
      <c r="AC8" s="229" t="s">
        <v>170</v>
      </c>
      <c r="AD8" s="229" t="s">
        <v>171</v>
      </c>
      <c r="AE8" s="229" t="s">
        <v>172</v>
      </c>
      <c r="AF8" s="229" t="s">
        <v>173</v>
      </c>
      <c r="AG8" s="229" t="s">
        <v>297</v>
      </c>
      <c r="AH8" s="229" t="s">
        <v>327</v>
      </c>
      <c r="AI8" s="192" t="s">
        <v>170</v>
      </c>
      <c r="AJ8" s="192" t="s">
        <v>171</v>
      </c>
      <c r="AK8" s="192" t="s">
        <v>172</v>
      </c>
      <c r="AL8" s="192" t="s">
        <v>173</v>
      </c>
      <c r="AM8" s="192" t="s">
        <v>297</v>
      </c>
      <c r="AN8" s="192" t="s">
        <v>327</v>
      </c>
      <c r="AO8" s="229" t="s">
        <v>170</v>
      </c>
      <c r="AP8" s="229" t="s">
        <v>171</v>
      </c>
      <c r="AQ8" s="229" t="s">
        <v>172</v>
      </c>
      <c r="AR8" s="229" t="s">
        <v>173</v>
      </c>
      <c r="AS8" s="229" t="s">
        <v>297</v>
      </c>
      <c r="AT8" s="229" t="s">
        <v>327</v>
      </c>
      <c r="AU8" s="192" t="s">
        <v>170</v>
      </c>
      <c r="AV8" s="192" t="s">
        <v>171</v>
      </c>
      <c r="AW8" s="192" t="s">
        <v>172</v>
      </c>
      <c r="AX8" s="192" t="s">
        <v>173</v>
      </c>
      <c r="AY8" s="192" t="s">
        <v>297</v>
      </c>
      <c r="AZ8" s="192" t="s">
        <v>327</v>
      </c>
      <c r="BA8" s="229" t="s">
        <v>170</v>
      </c>
      <c r="BB8" s="229" t="s">
        <v>171</v>
      </c>
      <c r="BC8" s="229" t="s">
        <v>172</v>
      </c>
      <c r="BD8" s="229" t="s">
        <v>173</v>
      </c>
      <c r="BE8" s="229" t="s">
        <v>297</v>
      </c>
      <c r="BF8" s="229" t="s">
        <v>327</v>
      </c>
      <c r="BG8" s="192" t="s">
        <v>170</v>
      </c>
      <c r="BH8" s="192" t="s">
        <v>171</v>
      </c>
      <c r="BI8" s="192" t="s">
        <v>172</v>
      </c>
      <c r="BJ8" s="192" t="s">
        <v>173</v>
      </c>
      <c r="BK8" s="192" t="s">
        <v>297</v>
      </c>
      <c r="BL8" s="192" t="s">
        <v>327</v>
      </c>
      <c r="BM8" s="229" t="s">
        <v>170</v>
      </c>
      <c r="BN8" s="229" t="s">
        <v>171</v>
      </c>
      <c r="BO8" s="229" t="s">
        <v>172</v>
      </c>
      <c r="BP8" s="229" t="s">
        <v>173</v>
      </c>
      <c r="BQ8" s="229" t="s">
        <v>297</v>
      </c>
      <c r="BR8" s="229" t="s">
        <v>327</v>
      </c>
      <c r="BS8" s="192" t="s">
        <v>170</v>
      </c>
      <c r="BT8" s="250" t="s">
        <v>171</v>
      </c>
      <c r="BU8" s="192" t="s">
        <v>172</v>
      </c>
      <c r="BV8" s="192" t="s">
        <v>173</v>
      </c>
      <c r="BW8" s="192" t="s">
        <v>297</v>
      </c>
      <c r="BX8" s="192" t="s">
        <v>327</v>
      </c>
      <c r="BY8" s="229" t="s">
        <v>170</v>
      </c>
      <c r="BZ8" s="229" t="s">
        <v>171</v>
      </c>
      <c r="CA8" s="229" t="s">
        <v>172</v>
      </c>
      <c r="CB8" s="251" t="s">
        <v>173</v>
      </c>
      <c r="CC8" s="229" t="s">
        <v>297</v>
      </c>
      <c r="CD8" s="229" t="s">
        <v>327</v>
      </c>
      <c r="CE8" s="192" t="s">
        <v>170</v>
      </c>
      <c r="CF8" s="192" t="s">
        <v>171</v>
      </c>
      <c r="CG8" s="192" t="s">
        <v>172</v>
      </c>
      <c r="CH8" s="192" t="s">
        <v>173</v>
      </c>
      <c r="CI8" s="192" t="s">
        <v>297</v>
      </c>
      <c r="CJ8" s="192" t="s">
        <v>327</v>
      </c>
      <c r="CK8" s="229" t="s">
        <v>170</v>
      </c>
      <c r="CL8" s="229" t="s">
        <v>171</v>
      </c>
      <c r="CM8" s="229" t="s">
        <v>172</v>
      </c>
      <c r="CN8" s="229" t="s">
        <v>173</v>
      </c>
      <c r="CO8" s="229" t="s">
        <v>297</v>
      </c>
      <c r="CP8" s="229" t="s">
        <v>327</v>
      </c>
      <c r="CQ8" s="192" t="s">
        <v>170</v>
      </c>
      <c r="CR8" s="192" t="s">
        <v>171</v>
      </c>
      <c r="CS8" s="192" t="s">
        <v>172</v>
      </c>
      <c r="CT8" s="192" t="s">
        <v>173</v>
      </c>
      <c r="CU8" s="229" t="s">
        <v>297</v>
      </c>
      <c r="CV8" s="229" t="s">
        <v>327</v>
      </c>
      <c r="CW8" s="533"/>
      <c r="CX8" s="533"/>
      <c r="CY8" s="552"/>
      <c r="CZ8" s="554"/>
      <c r="DA8" s="559"/>
      <c r="DB8" s="542"/>
      <c r="DC8" s="542"/>
      <c r="DD8" s="542"/>
      <c r="DE8" s="532"/>
      <c r="DF8" s="542"/>
      <c r="DG8" s="542"/>
      <c r="DH8" s="542"/>
      <c r="DI8" s="542"/>
      <c r="DJ8" s="542"/>
      <c r="DK8" s="542"/>
      <c r="DL8" s="544"/>
      <c r="DM8" s="562"/>
    </row>
    <row r="9" spans="1:117" ht="108" customHeight="1" thickBot="1">
      <c r="A9" s="82"/>
      <c r="B9" s="70" t="s">
        <v>192</v>
      </c>
      <c r="C9" s="70" t="s">
        <v>195</v>
      </c>
      <c r="D9" s="70" t="s">
        <v>200</v>
      </c>
      <c r="E9" s="70" t="s">
        <v>325</v>
      </c>
      <c r="F9" s="70" t="s">
        <v>207</v>
      </c>
      <c r="G9" s="70" t="s">
        <v>224</v>
      </c>
      <c r="H9" s="70" t="s">
        <v>642</v>
      </c>
      <c r="I9" s="70" t="s">
        <v>668</v>
      </c>
      <c r="J9" s="473" t="s">
        <v>669</v>
      </c>
      <c r="K9" s="473" t="s">
        <v>670</v>
      </c>
      <c r="L9" s="252">
        <v>1</v>
      </c>
      <c r="M9" s="252"/>
      <c r="N9" s="252"/>
      <c r="O9" s="252"/>
      <c r="P9" s="252"/>
      <c r="Q9" s="252"/>
      <c r="R9" s="252">
        <v>1</v>
      </c>
      <c r="S9" s="252"/>
      <c r="T9" s="252"/>
      <c r="U9" s="252"/>
      <c r="V9" s="252"/>
      <c r="W9" s="252"/>
      <c r="X9" s="70" t="s">
        <v>671</v>
      </c>
      <c r="Y9" s="474">
        <v>0</v>
      </c>
      <c r="Z9" s="469" t="s">
        <v>647</v>
      </c>
      <c r="AA9" s="70" t="s">
        <v>672</v>
      </c>
      <c r="AB9" s="470">
        <v>1</v>
      </c>
      <c r="AC9" s="96">
        <f>+M9</f>
        <v>0</v>
      </c>
      <c r="AD9" s="377">
        <f>IFERROR(AC9/SUM($L9:$W9)*100,0)</f>
        <v>0</v>
      </c>
      <c r="AE9" s="290"/>
      <c r="AF9" s="290">
        <f>IFERROR(AE9/SUM($L9:$W9)*100,0)</f>
        <v>0</v>
      </c>
      <c r="AG9" s="96"/>
      <c r="AH9" s="95"/>
      <c r="AI9" s="96">
        <f>+M9</f>
        <v>0</v>
      </c>
      <c r="AJ9" s="377">
        <f>IFERROR(AI9/SUM($L9:$W9)*100,0)</f>
        <v>0</v>
      </c>
      <c r="AK9" s="290"/>
      <c r="AL9" s="290">
        <f>IFERROR(AK9/SUM($L9:$W9)*100,0)</f>
        <v>0</v>
      </c>
      <c r="AM9" s="96"/>
      <c r="AN9" s="95"/>
      <c r="AO9" s="96">
        <f>+N9</f>
        <v>0</v>
      </c>
      <c r="AP9" s="377">
        <f>IFERROR(AO9/SUM($L9:$W9)*100,0)</f>
        <v>0</v>
      </c>
      <c r="AQ9" s="290"/>
      <c r="AR9" s="290">
        <f>IFERROR(AQ9/SUM($L9:$W9)*100,0)</f>
        <v>0</v>
      </c>
      <c r="AS9" s="96"/>
      <c r="AT9" s="95"/>
      <c r="AU9" s="96">
        <f>+O9</f>
        <v>0</v>
      </c>
      <c r="AV9" s="377">
        <f>IFERROR(AU9/SUM($L9:$W9)*100,0)</f>
        <v>0</v>
      </c>
      <c r="AW9" s="290"/>
      <c r="AX9" s="290">
        <f>IFERROR(AW9/SUM($L9:$W9)*100,0)</f>
        <v>0</v>
      </c>
      <c r="AY9" s="96"/>
      <c r="AZ9" s="95"/>
      <c r="BA9" s="94">
        <f>+P9</f>
        <v>0</v>
      </c>
      <c r="BB9" s="377">
        <f>IFERROR(BA9/SUM($L9:$W9)*100,0)</f>
        <v>0</v>
      </c>
      <c r="BC9" s="290"/>
      <c r="BD9" s="290">
        <f>IFERROR(BC9/SUM($L9:$W9)*100,0)</f>
        <v>0</v>
      </c>
      <c r="BE9" s="94"/>
      <c r="BF9" s="95"/>
      <c r="BG9" s="94">
        <f>+Q9</f>
        <v>0</v>
      </c>
      <c r="BH9" s="377">
        <f>IFERROR(BG9/SUM($L9:$W9)*100,0)</f>
        <v>0</v>
      </c>
      <c r="BI9" s="290"/>
      <c r="BJ9" s="290">
        <f>IFERROR(BI9/SUM($L9:$W9)*100,0)</f>
        <v>0</v>
      </c>
      <c r="BK9" s="151"/>
      <c r="BL9" s="95"/>
      <c r="BM9" s="94">
        <f>+R9</f>
        <v>1</v>
      </c>
      <c r="BN9" s="377">
        <f>IFERROR(BM9/SUM($L9:$W9)*100,0)</f>
        <v>50</v>
      </c>
      <c r="BO9" s="290"/>
      <c r="BP9" s="290">
        <f>IFERROR(BO9/SUM($L9:$W9)*100,0)</f>
        <v>0</v>
      </c>
      <c r="BQ9" s="95"/>
      <c r="BR9" s="95"/>
      <c r="BS9" s="95">
        <f>+S9</f>
        <v>0</v>
      </c>
      <c r="BT9" s="377">
        <f>IFERROR(BS9/SUM($L9:$W9)*100,0)</f>
        <v>0</v>
      </c>
      <c r="BU9" s="290"/>
      <c r="BV9" s="290">
        <f>IFERROR(BU9/SUM($L9:$W9)*100,0)</f>
        <v>0</v>
      </c>
      <c r="BW9" s="95"/>
      <c r="BX9" s="95"/>
      <c r="BY9" s="95">
        <f>+T9</f>
        <v>0</v>
      </c>
      <c r="BZ9" s="377">
        <f>IFERROR(BY9/SUM($L9:$W9)*100,0)</f>
        <v>0</v>
      </c>
      <c r="CA9" s="290"/>
      <c r="CB9" s="290">
        <f>IFERROR(CA9/SUM($L9:$W9)*100,0)</f>
        <v>0</v>
      </c>
      <c r="CC9" s="95"/>
      <c r="CD9" s="95"/>
      <c r="CE9" s="95">
        <f>+U9</f>
        <v>0</v>
      </c>
      <c r="CF9" s="377">
        <f>IFERROR(CE9/SUM($L9:$W9)*100,0)</f>
        <v>0</v>
      </c>
      <c r="CG9" s="290"/>
      <c r="CH9" s="290">
        <f>IFERROR(CG9/SUM($L9:$W9)*100,0)</f>
        <v>0</v>
      </c>
      <c r="CI9" s="95"/>
      <c r="CJ9" s="95"/>
      <c r="CK9" s="95">
        <f>+V9</f>
        <v>0</v>
      </c>
      <c r="CL9" s="377">
        <f>IFERROR(CK9/SUM($L9:$W9)*100,0)</f>
        <v>0</v>
      </c>
      <c r="CM9" s="290"/>
      <c r="CN9" s="290">
        <f>IFERROR(CM9/SUM($L9:$W9)*100,0)</f>
        <v>0</v>
      </c>
      <c r="CO9" s="95"/>
      <c r="CP9" s="95"/>
      <c r="CQ9" s="95">
        <f>+W9</f>
        <v>0</v>
      </c>
      <c r="CR9" s="377">
        <f>IFERROR(CQ9/SUM($L9:$W9)*100,0)</f>
        <v>0</v>
      </c>
      <c r="CS9" s="290"/>
      <c r="CT9" s="290">
        <f>IFERROR(CS9/SUM($L9:$W9)*100,0)</f>
        <v>0</v>
      </c>
      <c r="CU9" s="95"/>
      <c r="CV9" s="95"/>
      <c r="CW9" s="95">
        <f t="shared" ref="CW9:CX16" si="0">SUM(CS9,CM9,CG9,CA9,BU9,BO9,BI9,BC9,AW9,AQ9,AK9,AE9)</f>
        <v>0</v>
      </c>
      <c r="CX9" s="34">
        <f t="shared" si="0"/>
        <v>0</v>
      </c>
      <c r="CY9" s="230"/>
      <c r="CZ9" s="106"/>
      <c r="DA9" s="99"/>
      <c r="DB9" s="129"/>
      <c r="DC9" s="130"/>
      <c r="DD9" s="130"/>
      <c r="DE9"/>
      <c r="DF9" s="84"/>
      <c r="DG9" s="84"/>
      <c r="DH9" s="84"/>
      <c r="DI9" s="84"/>
      <c r="DJ9" s="84"/>
      <c r="DK9" s="84"/>
      <c r="DL9" s="85"/>
      <c r="DM9" s="91"/>
    </row>
    <row r="10" spans="1:117" ht="92.25" customHeight="1" thickBot="1">
      <c r="A10" s="82"/>
      <c r="B10" s="70" t="s">
        <v>192</v>
      </c>
      <c r="C10" s="70" t="s">
        <v>195</v>
      </c>
      <c r="D10" s="70" t="s">
        <v>200</v>
      </c>
      <c r="E10" s="70" t="s">
        <v>325</v>
      </c>
      <c r="F10" s="70" t="s">
        <v>207</v>
      </c>
      <c r="G10" s="70" t="s">
        <v>224</v>
      </c>
      <c r="H10" s="70" t="s">
        <v>642</v>
      </c>
      <c r="I10" s="70" t="s">
        <v>668</v>
      </c>
      <c r="J10" s="473" t="s">
        <v>669</v>
      </c>
      <c r="K10" s="473" t="s">
        <v>673</v>
      </c>
      <c r="L10" s="252"/>
      <c r="M10" s="252">
        <v>1</v>
      </c>
      <c r="N10" s="252"/>
      <c r="O10" s="252"/>
      <c r="P10" s="252"/>
      <c r="Q10" s="252">
        <v>1</v>
      </c>
      <c r="R10" s="252"/>
      <c r="S10" s="252"/>
      <c r="T10" s="252">
        <v>1</v>
      </c>
      <c r="U10" s="252"/>
      <c r="V10" s="252"/>
      <c r="W10" s="252">
        <v>1</v>
      </c>
      <c r="X10" s="70" t="s">
        <v>671</v>
      </c>
      <c r="Y10" s="474">
        <v>0</v>
      </c>
      <c r="Z10" s="469" t="s">
        <v>674</v>
      </c>
      <c r="AA10" s="70" t="s">
        <v>675</v>
      </c>
      <c r="AB10" s="470">
        <v>1</v>
      </c>
      <c r="AC10" s="96">
        <f t="shared" ref="AC10:AC15" si="1">+M10</f>
        <v>1</v>
      </c>
      <c r="AD10" s="377">
        <f t="shared" ref="AD10:AD15" si="2">IFERROR(AC10/SUM($L10:$W10)*100,0)</f>
        <v>25</v>
      </c>
      <c r="AE10" s="290"/>
      <c r="AF10" s="290">
        <f t="shared" ref="AF10:AF15" si="3">IFERROR(AE10/SUM($L10:$W10)*100,0)</f>
        <v>0</v>
      </c>
      <c r="AG10" s="96"/>
      <c r="AH10" s="95"/>
      <c r="AI10" s="96">
        <f t="shared" ref="AI10:AI15" si="4">+M10</f>
        <v>1</v>
      </c>
      <c r="AJ10" s="377">
        <f t="shared" ref="AJ10:AJ15" si="5">IFERROR(AI10/SUM($L10:$W10)*100,0)</f>
        <v>25</v>
      </c>
      <c r="AK10" s="290"/>
      <c r="AL10" s="290">
        <f t="shared" ref="AL10:AL15" si="6">IFERROR(AK10/SUM($L10:$W10)*100,0)</f>
        <v>0</v>
      </c>
      <c r="AM10" s="96"/>
      <c r="AN10" s="95"/>
      <c r="AO10" s="96">
        <f t="shared" ref="AO10:AO12" si="7">+N10</f>
        <v>0</v>
      </c>
      <c r="AP10" s="377">
        <f t="shared" ref="AP10:AP15" si="8">IFERROR(AO10/SUM($L10:$W10)*100,0)</f>
        <v>0</v>
      </c>
      <c r="AQ10" s="290"/>
      <c r="AR10" s="290">
        <f t="shared" ref="AR10:AR15" si="9">IFERROR(AQ10/SUM($L10:$W10)*100,0)</f>
        <v>0</v>
      </c>
      <c r="AS10" s="96"/>
      <c r="AT10" s="95"/>
      <c r="AU10" s="96">
        <f t="shared" ref="AU10:AU15" si="10">+O10</f>
        <v>0</v>
      </c>
      <c r="AV10" s="377">
        <f>IFERROR(#REF!/SUM($L10:$W10)*100,0)</f>
        <v>0</v>
      </c>
      <c r="AW10" s="290"/>
      <c r="AX10" s="290">
        <f t="shared" ref="AX10:AX15" si="11">IFERROR(AW10/SUM($L10:$W10)*100,0)</f>
        <v>0</v>
      </c>
      <c r="AY10" s="96"/>
      <c r="AZ10" s="95"/>
      <c r="BA10" s="94">
        <f t="shared" ref="BA10:BA15" si="12">+P10</f>
        <v>0</v>
      </c>
      <c r="BB10" s="377">
        <f>IFERROR(#REF!/SUM($L10:$W10)*100,0)</f>
        <v>0</v>
      </c>
      <c r="BC10" s="290"/>
      <c r="BD10" s="290">
        <f t="shared" ref="BD10:BD15" si="13">IFERROR(BC10/SUM($L10:$W10)*100,0)</f>
        <v>0</v>
      </c>
      <c r="BE10" s="94"/>
      <c r="BF10" s="95"/>
      <c r="BG10" s="94">
        <f t="shared" ref="BG10:BG12" si="14">+Q10</f>
        <v>1</v>
      </c>
      <c r="BH10" s="377">
        <f>IFERROR(#REF!/SUM($L10:$W10)*100,0)</f>
        <v>0</v>
      </c>
      <c r="BI10" s="290"/>
      <c r="BJ10" s="290">
        <f t="shared" ref="BJ10:BJ15" si="15">IFERROR(BI10/SUM($L10:$W10)*100,0)</f>
        <v>0</v>
      </c>
      <c r="BK10" s="151"/>
      <c r="BL10" s="95"/>
      <c r="BM10" s="94">
        <f t="shared" ref="BM10:BM12" si="16">+R10</f>
        <v>0</v>
      </c>
      <c r="BN10" s="377">
        <f>IFERROR(#REF!/SUM($L10:$W10)*100,0)</f>
        <v>0</v>
      </c>
      <c r="BO10" s="290"/>
      <c r="BP10" s="290">
        <f t="shared" ref="BP10:BP15" si="17">IFERROR(BO10/SUM($L10:$W10)*100,0)</f>
        <v>0</v>
      </c>
      <c r="BQ10" s="95"/>
      <c r="BR10" s="95"/>
      <c r="BS10" s="95">
        <f t="shared" ref="BS10:BS12" si="18">+S10</f>
        <v>0</v>
      </c>
      <c r="BT10" s="377">
        <f>IFERROR(#REF!/SUM($L10:$W10)*100,0)</f>
        <v>0</v>
      </c>
      <c r="BU10" s="290"/>
      <c r="BV10" s="290">
        <f t="shared" ref="BV10:BV15" si="19">IFERROR(BU10/SUM($L10:$W10)*100,0)</f>
        <v>0</v>
      </c>
      <c r="BW10" s="95"/>
      <c r="BX10" s="95"/>
      <c r="BY10" s="95">
        <f t="shared" ref="BY10:BY12" si="20">+T10</f>
        <v>1</v>
      </c>
      <c r="BZ10" s="377">
        <f>IFERROR(#REF!/SUM($L10:$W10)*100,0)</f>
        <v>0</v>
      </c>
      <c r="CA10" s="290"/>
      <c r="CB10" s="290">
        <f t="shared" ref="CB10:CB15" si="21">IFERROR(CA10/SUM($L10:$W10)*100,0)</f>
        <v>0</v>
      </c>
      <c r="CC10" s="95"/>
      <c r="CD10" s="95"/>
      <c r="CE10" s="95">
        <f t="shared" ref="CE10:CE12" si="22">+U10</f>
        <v>0</v>
      </c>
      <c r="CF10" s="377">
        <f>IFERROR(#REF!/SUM($L10:$W10)*100,0)</f>
        <v>0</v>
      </c>
      <c r="CG10" s="290"/>
      <c r="CH10" s="290">
        <f t="shared" ref="CH10:CH15" si="23">IFERROR(CG10/SUM($L10:$W10)*100,0)</f>
        <v>0</v>
      </c>
      <c r="CI10" s="95"/>
      <c r="CJ10" s="95"/>
      <c r="CK10" s="95">
        <f t="shared" ref="CK10:CK12" si="24">+V10</f>
        <v>0</v>
      </c>
      <c r="CL10" s="377">
        <f>IFERROR(#REF!/SUM($L10:$W10)*100,0)</f>
        <v>0</v>
      </c>
      <c r="CM10" s="290"/>
      <c r="CN10" s="290">
        <f t="shared" ref="CN10:CN15" si="25">IFERROR(CM10/SUM($L10:$W10)*100,0)</f>
        <v>0</v>
      </c>
      <c r="CO10" s="95"/>
      <c r="CP10" s="95"/>
      <c r="CQ10" s="95">
        <f t="shared" ref="CQ10:CQ12" si="26">+W10</f>
        <v>1</v>
      </c>
      <c r="CR10" s="377">
        <f>IFERROR(#REF!/SUM($L10:$W10)*100,0)</f>
        <v>0</v>
      </c>
      <c r="CS10" s="290"/>
      <c r="CT10" s="290">
        <f t="shared" ref="CT10:CT15" si="27">IFERROR(CS10/SUM($L10:$W10)*100,0)</f>
        <v>0</v>
      </c>
      <c r="CU10" s="95"/>
      <c r="CV10" s="95"/>
      <c r="CW10" s="95">
        <f t="shared" si="0"/>
        <v>0</v>
      </c>
      <c r="CX10" s="34">
        <f t="shared" si="0"/>
        <v>0</v>
      </c>
      <c r="CY10" s="230"/>
      <c r="CZ10" s="409"/>
      <c r="DA10" s="99"/>
      <c r="DB10" s="129"/>
      <c r="DC10" s="130"/>
      <c r="DD10" s="130"/>
      <c r="DE10"/>
      <c r="DF10" s="410"/>
      <c r="DG10" s="410"/>
      <c r="DH10" s="410"/>
      <c r="DI10" s="410"/>
      <c r="DJ10" s="410"/>
      <c r="DK10" s="410"/>
      <c r="DL10" s="411"/>
      <c r="DM10" s="98"/>
    </row>
    <row r="11" spans="1:117" ht="72" customHeight="1" thickBot="1">
      <c r="A11" s="82"/>
      <c r="B11" s="70" t="s">
        <v>192</v>
      </c>
      <c r="C11" s="70" t="s">
        <v>195</v>
      </c>
      <c r="D11" s="70" t="s">
        <v>200</v>
      </c>
      <c r="E11" s="70" t="s">
        <v>325</v>
      </c>
      <c r="F11" s="70" t="s">
        <v>207</v>
      </c>
      <c r="G11" s="70" t="s">
        <v>224</v>
      </c>
      <c r="H11" s="70" t="s">
        <v>642</v>
      </c>
      <c r="I11" s="70" t="s">
        <v>668</v>
      </c>
      <c r="J11" s="473" t="s">
        <v>676</v>
      </c>
      <c r="K11" s="473" t="s">
        <v>677</v>
      </c>
      <c r="L11" s="252"/>
      <c r="M11" s="252">
        <v>1</v>
      </c>
      <c r="N11" s="252">
        <v>1</v>
      </c>
      <c r="O11" s="252">
        <v>1</v>
      </c>
      <c r="P11" s="252">
        <v>1</v>
      </c>
      <c r="Q11" s="252">
        <v>1</v>
      </c>
      <c r="R11" s="252">
        <v>1</v>
      </c>
      <c r="S11" s="252">
        <v>1</v>
      </c>
      <c r="T11" s="252">
        <v>1</v>
      </c>
      <c r="U11" s="252">
        <v>1</v>
      </c>
      <c r="V11" s="252">
        <v>1</v>
      </c>
      <c r="W11" s="252">
        <v>1</v>
      </c>
      <c r="X11" s="70" t="s">
        <v>671</v>
      </c>
      <c r="Y11" s="474">
        <v>0</v>
      </c>
      <c r="Z11" s="469" t="s">
        <v>678</v>
      </c>
      <c r="AA11" s="70" t="s">
        <v>679</v>
      </c>
      <c r="AB11" s="470">
        <v>1</v>
      </c>
      <c r="AC11" s="96">
        <f t="shared" si="1"/>
        <v>1</v>
      </c>
      <c r="AD11" s="377">
        <f t="shared" si="2"/>
        <v>9.0909090909090917</v>
      </c>
      <c r="AE11" s="290"/>
      <c r="AF11" s="290">
        <f t="shared" si="3"/>
        <v>0</v>
      </c>
      <c r="AG11" s="96"/>
      <c r="AH11" s="95"/>
      <c r="AI11" s="96">
        <f t="shared" si="4"/>
        <v>1</v>
      </c>
      <c r="AJ11" s="377">
        <f t="shared" si="5"/>
        <v>9.0909090909090917</v>
      </c>
      <c r="AK11" s="290"/>
      <c r="AL11" s="290">
        <f t="shared" si="6"/>
        <v>0</v>
      </c>
      <c r="AM11" s="96"/>
      <c r="AN11" s="95"/>
      <c r="AO11" s="96">
        <f t="shared" si="7"/>
        <v>1</v>
      </c>
      <c r="AP11" s="377">
        <f t="shared" si="8"/>
        <v>9.0909090909090917</v>
      </c>
      <c r="AQ11" s="290"/>
      <c r="AR11" s="290">
        <f t="shared" si="9"/>
        <v>0</v>
      </c>
      <c r="AS11" s="96"/>
      <c r="AT11" s="95"/>
      <c r="AU11" s="96">
        <f t="shared" si="10"/>
        <v>1</v>
      </c>
      <c r="AV11" s="377">
        <f t="shared" ref="AV11:AV15" si="28">IFERROR(AU11/SUM($L11:$W11)*100,0)</f>
        <v>9.0909090909090917</v>
      </c>
      <c r="AW11" s="290"/>
      <c r="AX11" s="290">
        <f t="shared" si="11"/>
        <v>0</v>
      </c>
      <c r="AY11" s="96"/>
      <c r="AZ11" s="95"/>
      <c r="BA11" s="94">
        <f t="shared" si="12"/>
        <v>1</v>
      </c>
      <c r="BB11" s="377">
        <f t="shared" ref="BB11:BB15" si="29">IFERROR(BA11/SUM($L11:$W11)*100,0)</f>
        <v>9.0909090909090917</v>
      </c>
      <c r="BC11" s="290"/>
      <c r="BD11" s="290">
        <f t="shared" si="13"/>
        <v>0</v>
      </c>
      <c r="BE11" s="94"/>
      <c r="BF11" s="95"/>
      <c r="BG11" s="94">
        <f t="shared" si="14"/>
        <v>1</v>
      </c>
      <c r="BH11" s="377">
        <f t="shared" ref="BH11:BH15" si="30">IFERROR(BG11/SUM($L11:$W11)*100,0)</f>
        <v>9.0909090909090917</v>
      </c>
      <c r="BI11" s="290"/>
      <c r="BJ11" s="290">
        <f t="shared" si="15"/>
        <v>0</v>
      </c>
      <c r="BK11" s="151"/>
      <c r="BL11" s="95"/>
      <c r="BM11" s="94">
        <f t="shared" si="16"/>
        <v>1</v>
      </c>
      <c r="BN11" s="377">
        <f t="shared" ref="BN11:BN15" si="31">IFERROR(BM11/SUM($L11:$W11)*100,0)</f>
        <v>9.0909090909090917</v>
      </c>
      <c r="BO11" s="290"/>
      <c r="BP11" s="290">
        <f t="shared" si="17"/>
        <v>0</v>
      </c>
      <c r="BQ11" s="95"/>
      <c r="BR11" s="95"/>
      <c r="BS11" s="95">
        <f t="shared" si="18"/>
        <v>1</v>
      </c>
      <c r="BT11" s="377">
        <f t="shared" ref="BT11:BT15" si="32">IFERROR(BS11/SUM($L11:$W11)*100,0)</f>
        <v>9.0909090909090917</v>
      </c>
      <c r="BU11" s="290"/>
      <c r="BV11" s="290">
        <f t="shared" si="19"/>
        <v>0</v>
      </c>
      <c r="BW11" s="95"/>
      <c r="BX11" s="95"/>
      <c r="BY11" s="95">
        <f t="shared" si="20"/>
        <v>1</v>
      </c>
      <c r="BZ11" s="377">
        <f t="shared" ref="BZ11:BZ15" si="33">IFERROR(BY11/SUM($L11:$W11)*100,0)</f>
        <v>9.0909090909090917</v>
      </c>
      <c r="CA11" s="290"/>
      <c r="CB11" s="290">
        <f t="shared" si="21"/>
        <v>0</v>
      </c>
      <c r="CC11" s="95"/>
      <c r="CD11" s="95"/>
      <c r="CE11" s="95">
        <f t="shared" si="22"/>
        <v>1</v>
      </c>
      <c r="CF11" s="377">
        <f t="shared" ref="CF11:CF15" si="34">IFERROR(CE11/SUM($L11:$W11)*100,0)</f>
        <v>9.0909090909090917</v>
      </c>
      <c r="CG11" s="290"/>
      <c r="CH11" s="290">
        <f t="shared" si="23"/>
        <v>0</v>
      </c>
      <c r="CI11" s="95"/>
      <c r="CJ11" s="95"/>
      <c r="CK11" s="95">
        <f t="shared" si="24"/>
        <v>1</v>
      </c>
      <c r="CL11" s="377">
        <f t="shared" ref="CL11:CL15" si="35">IFERROR(CK11/SUM($L11:$W11)*100,0)</f>
        <v>9.0909090909090917</v>
      </c>
      <c r="CM11" s="290"/>
      <c r="CN11" s="290">
        <f t="shared" si="25"/>
        <v>0</v>
      </c>
      <c r="CO11" s="95"/>
      <c r="CP11" s="95"/>
      <c r="CQ11" s="95">
        <f t="shared" si="26"/>
        <v>1</v>
      </c>
      <c r="CR11" s="377">
        <f t="shared" ref="CR11:CR15" si="36">IFERROR(CQ11/SUM($L11:$W11)*100,0)</f>
        <v>9.0909090909090917</v>
      </c>
      <c r="CS11" s="290"/>
      <c r="CT11" s="290">
        <f t="shared" si="27"/>
        <v>0</v>
      </c>
      <c r="CU11" s="95"/>
      <c r="CV11" s="95"/>
      <c r="CW11" s="95">
        <f t="shared" si="0"/>
        <v>0</v>
      </c>
      <c r="CX11" s="34">
        <f t="shared" si="0"/>
        <v>0</v>
      </c>
      <c r="CY11" s="230"/>
      <c r="CZ11" s="409"/>
      <c r="DA11" s="99"/>
      <c r="DB11" s="129"/>
      <c r="DC11" s="130"/>
      <c r="DD11" s="130"/>
      <c r="DE11"/>
      <c r="DF11" s="410"/>
      <c r="DG11" s="410"/>
      <c r="DH11" s="410"/>
      <c r="DI11" s="410"/>
      <c r="DJ11" s="410"/>
      <c r="DK11" s="410"/>
      <c r="DL11" s="411"/>
      <c r="DM11" s="98"/>
    </row>
    <row r="12" spans="1:117" ht="78" customHeight="1" thickBot="1">
      <c r="A12" s="82"/>
      <c r="B12" s="70" t="s">
        <v>192</v>
      </c>
      <c r="C12" s="70" t="s">
        <v>195</v>
      </c>
      <c r="D12" s="70" t="s">
        <v>200</v>
      </c>
      <c r="E12" s="70" t="s">
        <v>325</v>
      </c>
      <c r="F12" s="70" t="s">
        <v>207</v>
      </c>
      <c r="G12" s="70" t="s">
        <v>224</v>
      </c>
      <c r="H12" s="70" t="s">
        <v>642</v>
      </c>
      <c r="I12" s="70" t="s">
        <v>668</v>
      </c>
      <c r="J12" s="473" t="s">
        <v>680</v>
      </c>
      <c r="K12" s="473" t="s">
        <v>681</v>
      </c>
      <c r="L12" s="252"/>
      <c r="M12" s="252"/>
      <c r="N12" s="252"/>
      <c r="O12" s="252"/>
      <c r="P12" s="252">
        <v>1</v>
      </c>
      <c r="Q12" s="252"/>
      <c r="R12" s="252"/>
      <c r="S12" s="252"/>
      <c r="T12" s="252"/>
      <c r="U12" s="252">
        <v>1</v>
      </c>
      <c r="V12" s="252"/>
      <c r="W12" s="252"/>
      <c r="X12" s="70" t="s">
        <v>671</v>
      </c>
      <c r="Y12" s="474">
        <v>0</v>
      </c>
      <c r="Z12" s="469" t="s">
        <v>682</v>
      </c>
      <c r="AA12" s="70" t="s">
        <v>683</v>
      </c>
      <c r="AB12" s="470">
        <v>1</v>
      </c>
      <c r="AC12" s="96">
        <f t="shared" si="1"/>
        <v>0</v>
      </c>
      <c r="AD12" s="377">
        <f t="shared" si="2"/>
        <v>0</v>
      </c>
      <c r="AE12" s="290"/>
      <c r="AF12" s="290">
        <f t="shared" si="3"/>
        <v>0</v>
      </c>
      <c r="AG12" s="96"/>
      <c r="AH12" s="95"/>
      <c r="AI12" s="96">
        <f t="shared" si="4"/>
        <v>0</v>
      </c>
      <c r="AJ12" s="377">
        <f t="shared" si="5"/>
        <v>0</v>
      </c>
      <c r="AK12" s="290"/>
      <c r="AL12" s="290">
        <f t="shared" si="6"/>
        <v>0</v>
      </c>
      <c r="AM12" s="96"/>
      <c r="AN12" s="95"/>
      <c r="AO12" s="96">
        <f t="shared" si="7"/>
        <v>0</v>
      </c>
      <c r="AP12" s="377">
        <f t="shared" si="8"/>
        <v>0</v>
      </c>
      <c r="AQ12" s="290"/>
      <c r="AR12" s="290">
        <f t="shared" si="9"/>
        <v>0</v>
      </c>
      <c r="AS12" s="96"/>
      <c r="AT12" s="95"/>
      <c r="AU12" s="96">
        <f t="shared" si="10"/>
        <v>0</v>
      </c>
      <c r="AV12" s="377">
        <f t="shared" si="28"/>
        <v>0</v>
      </c>
      <c r="AW12" s="290"/>
      <c r="AX12" s="290">
        <f t="shared" si="11"/>
        <v>0</v>
      </c>
      <c r="AY12" s="96"/>
      <c r="AZ12" s="95"/>
      <c r="BA12" s="94">
        <f t="shared" si="12"/>
        <v>1</v>
      </c>
      <c r="BB12" s="377">
        <f t="shared" si="29"/>
        <v>50</v>
      </c>
      <c r="BC12" s="290"/>
      <c r="BD12" s="290">
        <f t="shared" si="13"/>
        <v>0</v>
      </c>
      <c r="BE12" s="94"/>
      <c r="BF12" s="95"/>
      <c r="BG12" s="94">
        <f t="shared" si="14"/>
        <v>0</v>
      </c>
      <c r="BH12" s="377">
        <f t="shared" si="30"/>
        <v>0</v>
      </c>
      <c r="BI12" s="290"/>
      <c r="BJ12" s="290">
        <f t="shared" si="15"/>
        <v>0</v>
      </c>
      <c r="BK12" s="151"/>
      <c r="BL12" s="95"/>
      <c r="BM12" s="94">
        <f t="shared" si="16"/>
        <v>0</v>
      </c>
      <c r="BN12" s="377">
        <f t="shared" si="31"/>
        <v>0</v>
      </c>
      <c r="BO12" s="290"/>
      <c r="BP12" s="290">
        <f t="shared" si="17"/>
        <v>0</v>
      </c>
      <c r="BQ12" s="95"/>
      <c r="BR12" s="95"/>
      <c r="BS12" s="95">
        <f t="shared" si="18"/>
        <v>0</v>
      </c>
      <c r="BT12" s="377">
        <f t="shared" si="32"/>
        <v>0</v>
      </c>
      <c r="BU12" s="290"/>
      <c r="BV12" s="290">
        <f t="shared" si="19"/>
        <v>0</v>
      </c>
      <c r="BW12" s="95"/>
      <c r="BX12" s="95"/>
      <c r="BY12" s="95">
        <f t="shared" si="20"/>
        <v>0</v>
      </c>
      <c r="BZ12" s="377">
        <f t="shared" si="33"/>
        <v>0</v>
      </c>
      <c r="CA12" s="290"/>
      <c r="CB12" s="290">
        <f t="shared" si="21"/>
        <v>0</v>
      </c>
      <c r="CC12" s="95"/>
      <c r="CD12" s="95"/>
      <c r="CE12" s="95">
        <f t="shared" si="22"/>
        <v>1</v>
      </c>
      <c r="CF12" s="377">
        <f t="shared" si="34"/>
        <v>50</v>
      </c>
      <c r="CG12" s="290"/>
      <c r="CH12" s="290">
        <f t="shared" si="23"/>
        <v>0</v>
      </c>
      <c r="CI12" s="95"/>
      <c r="CJ12" s="95"/>
      <c r="CK12" s="95">
        <f t="shared" si="24"/>
        <v>0</v>
      </c>
      <c r="CL12" s="377">
        <f t="shared" si="35"/>
        <v>0</v>
      </c>
      <c r="CM12" s="290"/>
      <c r="CN12" s="290">
        <f t="shared" si="25"/>
        <v>0</v>
      </c>
      <c r="CO12" s="95"/>
      <c r="CP12" s="95"/>
      <c r="CQ12" s="95">
        <f t="shared" si="26"/>
        <v>0</v>
      </c>
      <c r="CR12" s="377">
        <f t="shared" si="36"/>
        <v>0</v>
      </c>
      <c r="CS12" s="290"/>
      <c r="CT12" s="290">
        <f t="shared" si="27"/>
        <v>0</v>
      </c>
      <c r="CU12" s="95"/>
      <c r="CV12" s="95"/>
      <c r="CW12" s="95">
        <f t="shared" si="0"/>
        <v>0</v>
      </c>
      <c r="CX12" s="34">
        <f t="shared" si="0"/>
        <v>0</v>
      </c>
      <c r="CY12" s="230"/>
      <c r="CZ12" s="409"/>
      <c r="DA12" s="99"/>
      <c r="DB12" s="129"/>
      <c r="DC12" s="130"/>
      <c r="DD12" s="130"/>
      <c r="DE12"/>
      <c r="DF12" s="410"/>
      <c r="DG12" s="410"/>
      <c r="DH12" s="410"/>
      <c r="DI12" s="410"/>
      <c r="DJ12" s="410"/>
      <c r="DK12" s="410"/>
      <c r="DL12" s="411"/>
      <c r="DM12" s="98"/>
    </row>
    <row r="13" spans="1:117" ht="108.75" customHeight="1" thickBot="1">
      <c r="A13" s="82"/>
      <c r="B13" s="70" t="s">
        <v>192</v>
      </c>
      <c r="C13" s="70" t="s">
        <v>195</v>
      </c>
      <c r="D13" s="70" t="s">
        <v>200</v>
      </c>
      <c r="E13" s="70" t="s">
        <v>325</v>
      </c>
      <c r="F13" s="70" t="s">
        <v>207</v>
      </c>
      <c r="G13" s="70" t="s">
        <v>224</v>
      </c>
      <c r="H13" s="70" t="s">
        <v>642</v>
      </c>
      <c r="I13" s="70" t="s">
        <v>668</v>
      </c>
      <c r="J13" s="473" t="s">
        <v>684</v>
      </c>
      <c r="K13" s="473" t="s">
        <v>685</v>
      </c>
      <c r="L13" s="252"/>
      <c r="M13" s="252">
        <v>1</v>
      </c>
      <c r="N13" s="252"/>
      <c r="O13" s="252">
        <v>1</v>
      </c>
      <c r="P13" s="252"/>
      <c r="Q13" s="252">
        <v>1</v>
      </c>
      <c r="R13" s="252"/>
      <c r="S13" s="252">
        <v>1</v>
      </c>
      <c r="T13" s="252"/>
      <c r="U13" s="252">
        <v>1</v>
      </c>
      <c r="V13" s="252"/>
      <c r="W13" s="252">
        <v>1</v>
      </c>
      <c r="X13" s="70" t="s">
        <v>671</v>
      </c>
      <c r="Y13" s="474">
        <v>0</v>
      </c>
      <c r="Z13" s="469" t="s">
        <v>686</v>
      </c>
      <c r="AA13" s="70" t="s">
        <v>687</v>
      </c>
      <c r="AB13" s="470">
        <v>1</v>
      </c>
      <c r="AC13" s="96">
        <f t="shared" si="1"/>
        <v>1</v>
      </c>
      <c r="AD13" s="377">
        <f t="shared" si="2"/>
        <v>16.666666666666664</v>
      </c>
      <c r="AE13" s="290"/>
      <c r="AF13" s="290">
        <f t="shared" si="3"/>
        <v>0</v>
      </c>
      <c r="AG13" s="96"/>
      <c r="AH13" s="95"/>
      <c r="AI13" s="96">
        <f t="shared" si="4"/>
        <v>1</v>
      </c>
      <c r="AJ13" s="377">
        <f t="shared" si="5"/>
        <v>16.666666666666664</v>
      </c>
      <c r="AK13" s="290"/>
      <c r="AL13" s="290">
        <f t="shared" si="6"/>
        <v>0</v>
      </c>
      <c r="AM13" s="96"/>
      <c r="AN13" s="95"/>
      <c r="AO13" s="96">
        <f t="shared" ref="AO13:AO15" si="37">+N13</f>
        <v>0</v>
      </c>
      <c r="AP13" s="377">
        <f t="shared" si="8"/>
        <v>0</v>
      </c>
      <c r="AQ13" s="290"/>
      <c r="AR13" s="290">
        <f t="shared" si="9"/>
        <v>0</v>
      </c>
      <c r="AS13" s="96"/>
      <c r="AT13" s="95"/>
      <c r="AU13" s="96">
        <f t="shared" si="10"/>
        <v>1</v>
      </c>
      <c r="AV13" s="377">
        <f t="shared" si="28"/>
        <v>16.666666666666664</v>
      </c>
      <c r="AW13" s="290"/>
      <c r="AX13" s="290">
        <f t="shared" si="11"/>
        <v>0</v>
      </c>
      <c r="AY13" s="96"/>
      <c r="AZ13" s="95"/>
      <c r="BA13" s="94">
        <f t="shared" si="12"/>
        <v>0</v>
      </c>
      <c r="BB13" s="377">
        <f t="shared" si="29"/>
        <v>0</v>
      </c>
      <c r="BC13" s="290"/>
      <c r="BD13" s="290">
        <f t="shared" si="13"/>
        <v>0</v>
      </c>
      <c r="BE13" s="94"/>
      <c r="BF13" s="95"/>
      <c r="BG13" s="94">
        <f t="shared" ref="BG13:BG15" si="38">+Q13</f>
        <v>1</v>
      </c>
      <c r="BH13" s="377">
        <f t="shared" si="30"/>
        <v>16.666666666666664</v>
      </c>
      <c r="BI13" s="290"/>
      <c r="BJ13" s="290">
        <f t="shared" si="15"/>
        <v>0</v>
      </c>
      <c r="BK13" s="151"/>
      <c r="BL13" s="95"/>
      <c r="BM13" s="94">
        <f t="shared" ref="BM13:BM15" si="39">+R13</f>
        <v>0</v>
      </c>
      <c r="BN13" s="377">
        <f t="shared" si="31"/>
        <v>0</v>
      </c>
      <c r="BO13" s="290"/>
      <c r="BP13" s="290">
        <f t="shared" si="17"/>
        <v>0</v>
      </c>
      <c r="BQ13" s="95"/>
      <c r="BR13" s="95"/>
      <c r="BS13" s="95">
        <f t="shared" ref="BS13:BS15" si="40">+S13</f>
        <v>1</v>
      </c>
      <c r="BT13" s="377">
        <f t="shared" si="32"/>
        <v>16.666666666666664</v>
      </c>
      <c r="BU13" s="290"/>
      <c r="BV13" s="290">
        <f t="shared" si="19"/>
        <v>0</v>
      </c>
      <c r="BW13" s="95"/>
      <c r="BX13" s="95"/>
      <c r="BY13" s="95">
        <f t="shared" ref="BY13:BY15" si="41">+T13</f>
        <v>0</v>
      </c>
      <c r="BZ13" s="377">
        <f t="shared" si="33"/>
        <v>0</v>
      </c>
      <c r="CA13" s="290"/>
      <c r="CB13" s="290">
        <f t="shared" si="21"/>
        <v>0</v>
      </c>
      <c r="CC13" s="95"/>
      <c r="CD13" s="95"/>
      <c r="CE13" s="95">
        <f t="shared" ref="CE13:CE15" si="42">+U13</f>
        <v>1</v>
      </c>
      <c r="CF13" s="377">
        <f t="shared" si="34"/>
        <v>16.666666666666664</v>
      </c>
      <c r="CG13" s="290"/>
      <c r="CH13" s="290">
        <f t="shared" si="23"/>
        <v>0</v>
      </c>
      <c r="CI13" s="95"/>
      <c r="CJ13" s="95"/>
      <c r="CK13" s="95">
        <f t="shared" ref="CK13:CK15" si="43">+V13</f>
        <v>0</v>
      </c>
      <c r="CL13" s="377">
        <f t="shared" si="35"/>
        <v>0</v>
      </c>
      <c r="CM13" s="290"/>
      <c r="CN13" s="290">
        <f t="shared" si="25"/>
        <v>0</v>
      </c>
      <c r="CO13" s="95"/>
      <c r="CP13" s="95"/>
      <c r="CQ13" s="95">
        <f t="shared" ref="CQ13:CQ15" si="44">+W13</f>
        <v>1</v>
      </c>
      <c r="CR13" s="377">
        <f t="shared" si="36"/>
        <v>16.666666666666664</v>
      </c>
      <c r="CS13" s="290"/>
      <c r="CT13" s="290">
        <f t="shared" si="27"/>
        <v>0</v>
      </c>
      <c r="CU13" s="95"/>
      <c r="CV13" s="95"/>
      <c r="CW13" s="95">
        <f t="shared" si="0"/>
        <v>0</v>
      </c>
      <c r="CX13" s="34">
        <f t="shared" si="0"/>
        <v>0</v>
      </c>
      <c r="CY13" s="231"/>
      <c r="CZ13" s="112"/>
      <c r="DA13" s="99"/>
      <c r="DB13" s="129"/>
      <c r="DC13" s="130"/>
      <c r="DD13" s="130"/>
      <c r="DE13" s="130"/>
      <c r="DF13" s="97"/>
      <c r="DG13" s="97"/>
      <c r="DH13" s="97"/>
      <c r="DI13" s="97"/>
      <c r="DJ13" s="97"/>
      <c r="DK13" s="97"/>
      <c r="DL13" s="101"/>
      <c r="DM13" s="98"/>
    </row>
    <row r="14" spans="1:117" ht="108.75" customHeight="1" thickBot="1">
      <c r="A14" s="82"/>
      <c r="B14" s="70" t="s">
        <v>192</v>
      </c>
      <c r="C14" s="70" t="s">
        <v>195</v>
      </c>
      <c r="D14" s="70" t="s">
        <v>200</v>
      </c>
      <c r="E14" s="70" t="s">
        <v>325</v>
      </c>
      <c r="F14" s="70" t="s">
        <v>207</v>
      </c>
      <c r="G14" s="70" t="s">
        <v>224</v>
      </c>
      <c r="H14" s="70" t="s">
        <v>642</v>
      </c>
      <c r="I14" s="70" t="s">
        <v>668</v>
      </c>
      <c r="J14" s="473" t="s">
        <v>688</v>
      </c>
      <c r="K14" s="473" t="s">
        <v>689</v>
      </c>
      <c r="L14" s="252"/>
      <c r="M14" s="252"/>
      <c r="N14" s="252"/>
      <c r="O14" s="252"/>
      <c r="P14" s="252"/>
      <c r="Q14" s="252"/>
      <c r="R14" s="252"/>
      <c r="S14" s="252"/>
      <c r="T14" s="252">
        <v>1</v>
      </c>
      <c r="U14" s="252">
        <v>1</v>
      </c>
      <c r="V14" s="252">
        <v>1</v>
      </c>
      <c r="W14" s="252"/>
      <c r="X14" s="70" t="s">
        <v>671</v>
      </c>
      <c r="Y14" s="474">
        <v>0</v>
      </c>
      <c r="Z14" s="469" t="s">
        <v>690</v>
      </c>
      <c r="AA14" s="70" t="s">
        <v>691</v>
      </c>
      <c r="AB14" s="470">
        <v>1</v>
      </c>
      <c r="AC14" s="96">
        <f t="shared" si="1"/>
        <v>0</v>
      </c>
      <c r="AD14" s="377">
        <f t="shared" si="2"/>
        <v>0</v>
      </c>
      <c r="AE14" s="290"/>
      <c r="AF14" s="290">
        <f t="shared" si="3"/>
        <v>0</v>
      </c>
      <c r="AG14" s="96"/>
      <c r="AH14" s="95"/>
      <c r="AI14" s="96">
        <f t="shared" si="4"/>
        <v>0</v>
      </c>
      <c r="AJ14" s="377">
        <f t="shared" si="5"/>
        <v>0</v>
      </c>
      <c r="AK14" s="290"/>
      <c r="AL14" s="290">
        <f t="shared" si="6"/>
        <v>0</v>
      </c>
      <c r="AM14" s="96"/>
      <c r="AN14" s="95"/>
      <c r="AO14" s="96">
        <f t="shared" si="37"/>
        <v>0</v>
      </c>
      <c r="AP14" s="377">
        <f t="shared" si="8"/>
        <v>0</v>
      </c>
      <c r="AQ14" s="290"/>
      <c r="AR14" s="290">
        <f t="shared" si="9"/>
        <v>0</v>
      </c>
      <c r="AS14" s="96"/>
      <c r="AT14" s="95"/>
      <c r="AU14" s="96">
        <f t="shared" si="10"/>
        <v>0</v>
      </c>
      <c r="AV14" s="377">
        <f t="shared" si="28"/>
        <v>0</v>
      </c>
      <c r="AW14" s="290"/>
      <c r="AX14" s="290">
        <f t="shared" si="11"/>
        <v>0</v>
      </c>
      <c r="AY14" s="96"/>
      <c r="AZ14" s="95"/>
      <c r="BA14" s="94">
        <f t="shared" si="12"/>
        <v>0</v>
      </c>
      <c r="BB14" s="377">
        <f t="shared" si="29"/>
        <v>0</v>
      </c>
      <c r="BC14" s="290"/>
      <c r="BD14" s="290">
        <f t="shared" si="13"/>
        <v>0</v>
      </c>
      <c r="BE14" s="94"/>
      <c r="BF14" s="95"/>
      <c r="BG14" s="94">
        <f t="shared" si="38"/>
        <v>0</v>
      </c>
      <c r="BH14" s="377">
        <f t="shared" si="30"/>
        <v>0</v>
      </c>
      <c r="BI14" s="290"/>
      <c r="BJ14" s="290">
        <f t="shared" si="15"/>
        <v>0</v>
      </c>
      <c r="BK14" s="151"/>
      <c r="BL14" s="95"/>
      <c r="BM14" s="94">
        <f t="shared" si="39"/>
        <v>0</v>
      </c>
      <c r="BN14" s="377">
        <f t="shared" si="31"/>
        <v>0</v>
      </c>
      <c r="BO14" s="290"/>
      <c r="BP14" s="290">
        <f t="shared" si="17"/>
        <v>0</v>
      </c>
      <c r="BQ14" s="95"/>
      <c r="BR14" s="95"/>
      <c r="BS14" s="95">
        <f t="shared" si="40"/>
        <v>0</v>
      </c>
      <c r="BT14" s="377">
        <f t="shared" si="32"/>
        <v>0</v>
      </c>
      <c r="BU14" s="290"/>
      <c r="BV14" s="290">
        <f t="shared" si="19"/>
        <v>0</v>
      </c>
      <c r="BW14" s="95"/>
      <c r="BX14" s="95"/>
      <c r="BY14" s="95">
        <f t="shared" si="41"/>
        <v>1</v>
      </c>
      <c r="BZ14" s="377">
        <f t="shared" si="33"/>
        <v>33.333333333333329</v>
      </c>
      <c r="CA14" s="290"/>
      <c r="CB14" s="290">
        <f t="shared" si="21"/>
        <v>0</v>
      </c>
      <c r="CC14" s="95"/>
      <c r="CD14" s="95"/>
      <c r="CE14" s="95">
        <f t="shared" si="42"/>
        <v>1</v>
      </c>
      <c r="CF14" s="377">
        <f t="shared" si="34"/>
        <v>33.333333333333329</v>
      </c>
      <c r="CG14" s="290"/>
      <c r="CH14" s="290">
        <f t="shared" si="23"/>
        <v>0</v>
      </c>
      <c r="CI14" s="95"/>
      <c r="CJ14" s="95"/>
      <c r="CK14" s="95">
        <f t="shared" si="43"/>
        <v>1</v>
      </c>
      <c r="CL14" s="377">
        <f t="shared" si="35"/>
        <v>33.333333333333329</v>
      </c>
      <c r="CM14" s="290"/>
      <c r="CN14" s="290">
        <f t="shared" si="25"/>
        <v>0</v>
      </c>
      <c r="CO14" s="95"/>
      <c r="CP14" s="95"/>
      <c r="CQ14" s="95">
        <f t="shared" si="44"/>
        <v>0</v>
      </c>
      <c r="CR14" s="377">
        <f t="shared" si="36"/>
        <v>0</v>
      </c>
      <c r="CS14" s="290"/>
      <c r="CT14" s="290">
        <f t="shared" si="27"/>
        <v>0</v>
      </c>
      <c r="CU14" s="95"/>
      <c r="CV14" s="95"/>
      <c r="CW14" s="95">
        <f t="shared" si="0"/>
        <v>0</v>
      </c>
      <c r="CX14" s="34">
        <f t="shared" si="0"/>
        <v>0</v>
      </c>
      <c r="CY14" s="231"/>
      <c r="CZ14" s="112"/>
      <c r="DA14" s="99"/>
      <c r="DB14" s="129"/>
      <c r="DC14" s="130"/>
      <c r="DD14" s="130"/>
      <c r="DE14" s="130"/>
      <c r="DF14" s="97"/>
      <c r="DG14" s="97"/>
      <c r="DH14" s="97"/>
      <c r="DI14" s="97"/>
      <c r="DJ14" s="97"/>
      <c r="DK14" s="97"/>
      <c r="DL14" s="101"/>
      <c r="DM14" s="98"/>
    </row>
    <row r="15" spans="1:117" ht="167.25" customHeight="1">
      <c r="A15" s="82"/>
      <c r="B15" s="70" t="s">
        <v>192</v>
      </c>
      <c r="C15" s="70" t="s">
        <v>195</v>
      </c>
      <c r="D15" s="70" t="s">
        <v>200</v>
      </c>
      <c r="E15" s="70" t="s">
        <v>325</v>
      </c>
      <c r="F15" s="70" t="s">
        <v>207</v>
      </c>
      <c r="G15" s="70" t="s">
        <v>224</v>
      </c>
      <c r="H15" s="70" t="s">
        <v>642</v>
      </c>
      <c r="I15" s="70" t="s">
        <v>668</v>
      </c>
      <c r="J15" s="473" t="s">
        <v>688</v>
      </c>
      <c r="K15" s="473" t="s">
        <v>692</v>
      </c>
      <c r="L15" s="252"/>
      <c r="M15" s="252"/>
      <c r="N15" s="252"/>
      <c r="O15" s="252">
        <v>1</v>
      </c>
      <c r="P15" s="252"/>
      <c r="Q15" s="252"/>
      <c r="R15" s="252">
        <v>1</v>
      </c>
      <c r="S15" s="252"/>
      <c r="T15" s="252"/>
      <c r="U15" s="252">
        <v>1</v>
      </c>
      <c r="V15" s="252"/>
      <c r="W15" s="252">
        <v>1</v>
      </c>
      <c r="X15" s="70" t="s">
        <v>671</v>
      </c>
      <c r="Y15" s="474">
        <v>0</v>
      </c>
      <c r="Z15" s="469" t="s">
        <v>693</v>
      </c>
      <c r="AA15" s="70" t="s">
        <v>694</v>
      </c>
      <c r="AB15" s="470">
        <v>1</v>
      </c>
      <c r="AC15" s="96">
        <f t="shared" si="1"/>
        <v>0</v>
      </c>
      <c r="AD15" s="377">
        <f t="shared" si="2"/>
        <v>0</v>
      </c>
      <c r="AE15" s="290"/>
      <c r="AF15" s="290">
        <f t="shared" si="3"/>
        <v>0</v>
      </c>
      <c r="AG15" s="96"/>
      <c r="AH15" s="95"/>
      <c r="AI15" s="96">
        <f t="shared" si="4"/>
        <v>0</v>
      </c>
      <c r="AJ15" s="377">
        <f t="shared" si="5"/>
        <v>0</v>
      </c>
      <c r="AK15" s="290"/>
      <c r="AL15" s="290">
        <f t="shared" si="6"/>
        <v>0</v>
      </c>
      <c r="AM15" s="96"/>
      <c r="AN15" s="95"/>
      <c r="AO15" s="96">
        <f t="shared" si="37"/>
        <v>0</v>
      </c>
      <c r="AP15" s="377">
        <f t="shared" si="8"/>
        <v>0</v>
      </c>
      <c r="AQ15" s="290"/>
      <c r="AR15" s="290">
        <f t="shared" si="9"/>
        <v>0</v>
      </c>
      <c r="AS15" s="96"/>
      <c r="AT15" s="95"/>
      <c r="AU15" s="96">
        <f t="shared" si="10"/>
        <v>1</v>
      </c>
      <c r="AV15" s="377">
        <f t="shared" si="28"/>
        <v>25</v>
      </c>
      <c r="AW15" s="290"/>
      <c r="AX15" s="290">
        <f t="shared" si="11"/>
        <v>0</v>
      </c>
      <c r="AY15" s="96"/>
      <c r="AZ15" s="95"/>
      <c r="BA15" s="94">
        <f t="shared" si="12"/>
        <v>0</v>
      </c>
      <c r="BB15" s="377">
        <f t="shared" si="29"/>
        <v>0</v>
      </c>
      <c r="BC15" s="290"/>
      <c r="BD15" s="290">
        <f t="shared" si="13"/>
        <v>0</v>
      </c>
      <c r="BE15" s="94"/>
      <c r="BF15" s="95"/>
      <c r="BG15" s="94">
        <f t="shared" si="38"/>
        <v>0</v>
      </c>
      <c r="BH15" s="377">
        <f t="shared" si="30"/>
        <v>0</v>
      </c>
      <c r="BI15" s="290"/>
      <c r="BJ15" s="290">
        <f t="shared" si="15"/>
        <v>0</v>
      </c>
      <c r="BK15" s="151"/>
      <c r="BL15" s="95"/>
      <c r="BM15" s="94">
        <f t="shared" si="39"/>
        <v>1</v>
      </c>
      <c r="BN15" s="377">
        <f t="shared" si="31"/>
        <v>25</v>
      </c>
      <c r="BO15" s="290"/>
      <c r="BP15" s="290">
        <f t="shared" si="17"/>
        <v>0</v>
      </c>
      <c r="BQ15" s="95"/>
      <c r="BR15" s="95"/>
      <c r="BS15" s="95">
        <f t="shared" si="40"/>
        <v>0</v>
      </c>
      <c r="BT15" s="377">
        <f t="shared" si="32"/>
        <v>0</v>
      </c>
      <c r="BU15" s="290"/>
      <c r="BV15" s="290">
        <f t="shared" si="19"/>
        <v>0</v>
      </c>
      <c r="BW15" s="95"/>
      <c r="BX15" s="95"/>
      <c r="BY15" s="95">
        <f t="shared" si="41"/>
        <v>0</v>
      </c>
      <c r="BZ15" s="377">
        <f t="shared" si="33"/>
        <v>0</v>
      </c>
      <c r="CA15" s="290"/>
      <c r="CB15" s="290">
        <f t="shared" si="21"/>
        <v>0</v>
      </c>
      <c r="CC15" s="95"/>
      <c r="CD15" s="95"/>
      <c r="CE15" s="95">
        <f t="shared" si="42"/>
        <v>1</v>
      </c>
      <c r="CF15" s="377">
        <f t="shared" si="34"/>
        <v>25</v>
      </c>
      <c r="CG15" s="290"/>
      <c r="CH15" s="290">
        <f t="shared" si="23"/>
        <v>0</v>
      </c>
      <c r="CI15" s="95"/>
      <c r="CJ15" s="95"/>
      <c r="CK15" s="95">
        <f t="shared" si="43"/>
        <v>0</v>
      </c>
      <c r="CL15" s="377">
        <f t="shared" si="35"/>
        <v>0</v>
      </c>
      <c r="CM15" s="290"/>
      <c r="CN15" s="290">
        <f t="shared" si="25"/>
        <v>0</v>
      </c>
      <c r="CO15" s="95"/>
      <c r="CP15" s="95"/>
      <c r="CQ15" s="95">
        <f t="shared" si="44"/>
        <v>1</v>
      </c>
      <c r="CR15" s="377">
        <f t="shared" si="36"/>
        <v>25</v>
      </c>
      <c r="CS15" s="290"/>
      <c r="CT15" s="290">
        <f t="shared" si="27"/>
        <v>0</v>
      </c>
      <c r="CU15" s="95"/>
      <c r="CV15" s="95"/>
      <c r="CW15" s="95">
        <f t="shared" si="0"/>
        <v>0</v>
      </c>
      <c r="CX15" s="34">
        <f t="shared" si="0"/>
        <v>0</v>
      </c>
      <c r="CY15" s="231"/>
      <c r="CZ15" s="112"/>
      <c r="DA15" s="99"/>
      <c r="DB15" s="129"/>
      <c r="DC15" s="130"/>
      <c r="DD15" s="130"/>
      <c r="DE15" s="130"/>
      <c r="DF15" s="97"/>
      <c r="DG15" s="97"/>
      <c r="DH15" s="97"/>
      <c r="DI15" s="97"/>
      <c r="DJ15" s="97"/>
      <c r="DK15" s="97"/>
      <c r="DL15" s="101"/>
      <c r="DM15" s="98"/>
    </row>
    <row r="16" spans="1:117" s="79" customFormat="1">
      <c r="B16" s="70"/>
      <c r="C16" s="185"/>
      <c r="D16" s="185"/>
      <c r="E16" s="185"/>
      <c r="F16" s="185"/>
      <c r="G16" s="185"/>
      <c r="H16" s="187"/>
      <c r="I16" s="187"/>
      <c r="J16" s="408"/>
      <c r="K16" s="187" t="s">
        <v>697</v>
      </c>
      <c r="L16" s="460">
        <f>+SUM(L9:L15)</f>
        <v>1</v>
      </c>
      <c r="M16" s="460">
        <f t="shared" ref="M16:W16" si="45">+SUM(M9:M15)</f>
        <v>3</v>
      </c>
      <c r="N16" s="460">
        <f t="shared" si="45"/>
        <v>1</v>
      </c>
      <c r="O16" s="460">
        <f t="shared" si="45"/>
        <v>3</v>
      </c>
      <c r="P16" s="460">
        <f t="shared" si="45"/>
        <v>2</v>
      </c>
      <c r="Q16" s="460">
        <f t="shared" si="45"/>
        <v>3</v>
      </c>
      <c r="R16" s="460">
        <f t="shared" si="45"/>
        <v>3</v>
      </c>
      <c r="S16" s="460">
        <f t="shared" si="45"/>
        <v>2</v>
      </c>
      <c r="T16" s="460">
        <f t="shared" si="45"/>
        <v>3</v>
      </c>
      <c r="U16" s="460">
        <f t="shared" si="45"/>
        <v>5</v>
      </c>
      <c r="V16" s="460">
        <f t="shared" si="45"/>
        <v>2</v>
      </c>
      <c r="W16" s="460">
        <f t="shared" si="45"/>
        <v>4</v>
      </c>
      <c r="X16" s="187"/>
      <c r="Y16" s="187"/>
      <c r="Z16" s="187"/>
      <c r="AA16" s="94" t="s">
        <v>174</v>
      </c>
      <c r="AB16" s="254">
        <v>1</v>
      </c>
      <c r="AC16" s="94">
        <f>SUM(AC11:AC15)</f>
        <v>2</v>
      </c>
      <c r="AD16" s="313">
        <f>IFERROR(AC16/SUM($L16:$W16),0)</f>
        <v>6.25E-2</v>
      </c>
      <c r="AE16" s="94">
        <f>SUM(AE11:AE15)</f>
        <v>0</v>
      </c>
      <c r="AF16" s="314">
        <f>IFERROR(AE16/SUM($L16:$W16),0)</f>
        <v>0</v>
      </c>
      <c r="AG16" s="94"/>
      <c r="AH16" s="94"/>
      <c r="AI16" s="94">
        <f>SUM(AI9:AI15)</f>
        <v>3</v>
      </c>
      <c r="AJ16" s="313">
        <f>IFERROR(AI16/SUM($L16:$W16),0)</f>
        <v>9.375E-2</v>
      </c>
      <c r="AK16" s="94">
        <f>SUM(AK11:AK15)</f>
        <v>0</v>
      </c>
      <c r="AL16" s="314">
        <f>IFERROR(AK16/SUM($L16:$W16),0)</f>
        <v>0</v>
      </c>
      <c r="AM16" s="33"/>
      <c r="AN16" s="94"/>
      <c r="AO16" s="94">
        <f>SUM(AO9:AO15)</f>
        <v>1</v>
      </c>
      <c r="AP16" s="313">
        <f>IFERROR(AO16/SUM($L16:$W16),0)</f>
        <v>3.125E-2</v>
      </c>
      <c r="AQ16" s="94">
        <f>SUM(AQ11:AQ15)</f>
        <v>0</v>
      </c>
      <c r="AR16" s="314">
        <f>IFERROR(AQ16/SUM($L16:$W16),0)</f>
        <v>0</v>
      </c>
      <c r="AS16" s="94"/>
      <c r="AT16" s="94"/>
      <c r="AU16" s="94">
        <f>SUM(AU9:AU15)</f>
        <v>3</v>
      </c>
      <c r="AV16" s="313">
        <f>IFERROR(AU16/SUM($L16:$W16),0)</f>
        <v>9.375E-2</v>
      </c>
      <c r="AW16" s="94">
        <f>SUM(AW11:AW15)</f>
        <v>0</v>
      </c>
      <c r="AX16" s="314">
        <f>IFERROR(AW16/SUM($L16:$W16),0)</f>
        <v>0</v>
      </c>
      <c r="AY16" s="94"/>
      <c r="AZ16" s="94"/>
      <c r="BA16" s="94">
        <f>SUM(BA9:BA15)</f>
        <v>2</v>
      </c>
      <c r="BB16" s="313">
        <f>IFERROR(BA16/SUM($L16:$W16),0)</f>
        <v>6.25E-2</v>
      </c>
      <c r="BC16" s="94">
        <f>SUM(BC11:BC15)</f>
        <v>0</v>
      </c>
      <c r="BD16" s="314">
        <f>IFERROR(BC16/SUM($L16:$W16),0)</f>
        <v>0</v>
      </c>
      <c r="BE16" s="94"/>
      <c r="BF16" s="94"/>
      <c r="BG16" s="94">
        <f>SUM(BG9:BG15)</f>
        <v>3</v>
      </c>
      <c r="BH16" s="313">
        <f>IFERROR(BG16/SUM($L16:$W16),0)</f>
        <v>9.375E-2</v>
      </c>
      <c r="BI16" s="94">
        <f>SUM(BI11:BI15)</f>
        <v>0</v>
      </c>
      <c r="BJ16" s="314">
        <f>IFERROR(BI16/SUM($L16:$W16),0)</f>
        <v>0</v>
      </c>
      <c r="BK16" s="94"/>
      <c r="BL16" s="94"/>
      <c r="BM16" s="94">
        <f>SUM(BM9:BM15)</f>
        <v>3</v>
      </c>
      <c r="BN16" s="313">
        <f>IFERROR(BM16/SUM($L16:$W16),0)</f>
        <v>9.375E-2</v>
      </c>
      <c r="BO16" s="94">
        <f>SUM(BO11:BO15)</f>
        <v>0</v>
      </c>
      <c r="BP16" s="314">
        <f>IFERROR(BO16/SUM($L16:$W16),0)</f>
        <v>0</v>
      </c>
      <c r="BQ16" s="94"/>
      <c r="BR16" s="94"/>
      <c r="BS16" s="94">
        <f>SUM(BS9:BS15)</f>
        <v>2</v>
      </c>
      <c r="BT16" s="313">
        <f>IFERROR(BS16/SUM($L16:$W16),0)</f>
        <v>6.25E-2</v>
      </c>
      <c r="BU16" s="94">
        <f>SUM(BU11:BU15)</f>
        <v>0</v>
      </c>
      <c r="BV16" s="314">
        <f>IFERROR(BU16/SUM($L16:$W16),0)</f>
        <v>0</v>
      </c>
      <c r="BW16" s="94"/>
      <c r="BX16" s="94"/>
      <c r="BY16" s="94">
        <f>SUM(BY9:BY15)</f>
        <v>3</v>
      </c>
      <c r="BZ16" s="313">
        <f>IFERROR(BY16/SUM($L16:$W16),0)</f>
        <v>9.375E-2</v>
      </c>
      <c r="CA16" s="94">
        <f>SUM(CA11:CA15)</f>
        <v>0</v>
      </c>
      <c r="CB16" s="314">
        <f>IFERROR(CA16/SUM($L16:$W16),0)</f>
        <v>0</v>
      </c>
      <c r="CC16" s="94"/>
      <c r="CD16" s="94"/>
      <c r="CE16" s="472">
        <f>SUM(CE9:CE15)</f>
        <v>5</v>
      </c>
      <c r="CF16" s="313">
        <f>IFERROR(CE16/SUM($L16:$W16),0)</f>
        <v>0.15625</v>
      </c>
      <c r="CG16" s="94">
        <f>SUM(CG11:CG15)</f>
        <v>0</v>
      </c>
      <c r="CH16" s="314">
        <f>IFERROR(CG16/SUM($L16:$W16),0)</f>
        <v>0</v>
      </c>
      <c r="CI16" s="94"/>
      <c r="CJ16" s="94"/>
      <c r="CK16" s="94">
        <f>SUM(CK9:CK15)</f>
        <v>2</v>
      </c>
      <c r="CL16" s="313">
        <f>IFERROR(CK16/SUM($L16:$W16),0)</f>
        <v>6.25E-2</v>
      </c>
      <c r="CM16" s="94">
        <f>SUM(CM11:CM15)</f>
        <v>0</v>
      </c>
      <c r="CN16" s="314">
        <f>IFERROR(CM16/SUM($L16:$W16),0)</f>
        <v>0</v>
      </c>
      <c r="CO16" s="94"/>
      <c r="CP16" s="94"/>
      <c r="CQ16" s="94">
        <f>SUM(CQ9:CQ15)</f>
        <v>4</v>
      </c>
      <c r="CR16" s="313">
        <f>IFERROR(CQ16/SUM($L16:$W16),0)</f>
        <v>0.125</v>
      </c>
      <c r="CS16" s="94">
        <f>SUM(CS11:CS15)</f>
        <v>0</v>
      </c>
      <c r="CT16" s="314">
        <f>IFERROR(CS16/SUM($L16:$W16),0)</f>
        <v>0</v>
      </c>
      <c r="CU16" s="94"/>
      <c r="CV16" s="94"/>
      <c r="CW16" s="94">
        <f t="shared" si="0"/>
        <v>0</v>
      </c>
      <c r="CX16" s="29">
        <f t="shared" si="0"/>
        <v>0</v>
      </c>
      <c r="CY16" s="203"/>
    </row>
    <row r="17" spans="2:72" s="79" customFormat="1">
      <c r="B17" s="65"/>
      <c r="C17" s="237"/>
      <c r="D17" s="237"/>
      <c r="E17" s="237"/>
      <c r="F17" s="237"/>
      <c r="G17" s="237"/>
      <c r="H17" s="238"/>
      <c r="I17" s="238"/>
      <c r="J17" s="406"/>
      <c r="BT17" s="32"/>
    </row>
    <row r="18" spans="2:72" s="79" customFormat="1" ht="15" hidden="1" customHeight="1">
      <c r="B18" s="55" t="s">
        <v>188</v>
      </c>
      <c r="C18" s="97" t="s">
        <v>196</v>
      </c>
      <c r="D18" s="55" t="s">
        <v>201</v>
      </c>
      <c r="E18" s="55" t="s">
        <v>202</v>
      </c>
      <c r="F18" s="55" t="s">
        <v>210</v>
      </c>
      <c r="G18" s="55" t="s">
        <v>211</v>
      </c>
      <c r="J18" s="406"/>
    </row>
    <row r="19" spans="2:72" s="79" customFormat="1" ht="120" hidden="1" customHeight="1">
      <c r="B19" s="152" t="s">
        <v>189</v>
      </c>
      <c r="C19" s="450" t="s">
        <v>608</v>
      </c>
      <c r="D19" s="155" t="s">
        <v>197</v>
      </c>
      <c r="E19" s="158" t="s">
        <v>315</v>
      </c>
      <c r="F19" s="159" t="s">
        <v>203</v>
      </c>
      <c r="G19" s="166" t="s">
        <v>212</v>
      </c>
      <c r="J19" s="406"/>
    </row>
    <row r="20" spans="2:72" s="79" customFormat="1" ht="327.75" hidden="1" customHeight="1">
      <c r="B20" s="152" t="s">
        <v>192</v>
      </c>
      <c r="C20" s="451" t="s">
        <v>607</v>
      </c>
      <c r="D20" s="156" t="s">
        <v>198</v>
      </c>
      <c r="E20" s="159" t="s">
        <v>316</v>
      </c>
      <c r="F20" s="162" t="s">
        <v>204</v>
      </c>
      <c r="G20" s="167" t="s">
        <v>213</v>
      </c>
      <c r="J20" s="406"/>
    </row>
    <row r="21" spans="2:72" s="79" customFormat="1" ht="210" hidden="1" customHeight="1">
      <c r="B21" s="153" t="s">
        <v>190</v>
      </c>
      <c r="C21" s="450" t="s">
        <v>195</v>
      </c>
      <c r="D21" s="155" t="s">
        <v>199</v>
      </c>
      <c r="E21" s="160" t="s">
        <v>317</v>
      </c>
      <c r="F21" s="162" t="s">
        <v>205</v>
      </c>
      <c r="G21" s="167" t="s">
        <v>214</v>
      </c>
      <c r="J21" s="406"/>
    </row>
    <row r="22" spans="2:72" s="79" customFormat="1" ht="299.25" hidden="1" customHeight="1">
      <c r="B22" s="154" t="s">
        <v>191</v>
      </c>
      <c r="C22" s="55"/>
      <c r="D22" s="157" t="s">
        <v>200</v>
      </c>
      <c r="E22" s="161" t="s">
        <v>318</v>
      </c>
      <c r="F22" s="162" t="s">
        <v>206</v>
      </c>
      <c r="G22" s="167" t="s">
        <v>215</v>
      </c>
      <c r="J22" s="406"/>
    </row>
    <row r="23" spans="2:72" s="79" customFormat="1" ht="135" hidden="1" customHeight="1">
      <c r="B23" s="56"/>
      <c r="C23" s="55"/>
      <c r="D23" s="55"/>
      <c r="E23" s="198" t="s">
        <v>322</v>
      </c>
      <c r="F23" s="158" t="s">
        <v>207</v>
      </c>
      <c r="G23" s="167" t="s">
        <v>216</v>
      </c>
      <c r="J23" s="406"/>
    </row>
    <row r="24" spans="2:72" s="79" customFormat="1" ht="120" hidden="1" customHeight="1">
      <c r="B24" s="55"/>
      <c r="C24" s="55"/>
      <c r="D24" s="55"/>
      <c r="E24" s="163" t="s">
        <v>319</v>
      </c>
      <c r="F24" s="158" t="s">
        <v>208</v>
      </c>
      <c r="G24" s="167" t="s">
        <v>217</v>
      </c>
      <c r="J24" s="406"/>
    </row>
    <row r="25" spans="2:72" s="79" customFormat="1" ht="120" hidden="1" customHeight="1">
      <c r="B25" s="55"/>
      <c r="C25" s="55"/>
      <c r="D25" s="55"/>
      <c r="E25" s="165" t="s">
        <v>320</v>
      </c>
      <c r="F25" s="158" t="s">
        <v>209</v>
      </c>
      <c r="G25" s="167" t="s">
        <v>218</v>
      </c>
      <c r="J25" s="406"/>
    </row>
    <row r="26" spans="2:72" s="79" customFormat="1" ht="180" hidden="1" customHeight="1">
      <c r="B26" s="55"/>
      <c r="C26" s="55"/>
      <c r="D26" s="55"/>
      <c r="E26" s="161" t="s">
        <v>321</v>
      </c>
      <c r="F26" s="55"/>
      <c r="G26" s="167" t="s">
        <v>219</v>
      </c>
      <c r="J26" s="406"/>
    </row>
    <row r="27" spans="2:72" s="79" customFormat="1" ht="135" hidden="1" customHeight="1">
      <c r="B27" s="55"/>
      <c r="C27" s="55"/>
      <c r="D27" s="55"/>
      <c r="E27" s="158" t="s">
        <v>323</v>
      </c>
      <c r="F27" s="55"/>
      <c r="G27" s="167" t="s">
        <v>220</v>
      </c>
      <c r="J27" s="406"/>
    </row>
    <row r="28" spans="2:72" s="79" customFormat="1" ht="90" hidden="1" customHeight="1">
      <c r="B28" s="55"/>
      <c r="C28" s="55"/>
      <c r="D28" s="55"/>
      <c r="E28" s="158" t="s">
        <v>324</v>
      </c>
      <c r="F28" s="55"/>
      <c r="G28" s="167" t="s">
        <v>221</v>
      </c>
      <c r="J28" s="406"/>
    </row>
    <row r="29" spans="2:72" s="79" customFormat="1" ht="180" hidden="1" customHeight="1">
      <c r="B29" s="55"/>
      <c r="C29" s="55"/>
      <c r="D29" s="55"/>
      <c r="E29" s="164" t="s">
        <v>325</v>
      </c>
      <c r="F29" s="55"/>
      <c r="G29" s="167" t="s">
        <v>222</v>
      </c>
      <c r="J29" s="406"/>
    </row>
    <row r="30" spans="2:72" s="79" customFormat="1" ht="90" hidden="1" customHeight="1">
      <c r="B30" s="55"/>
      <c r="C30" s="55"/>
      <c r="D30" s="55"/>
      <c r="E30" s="160" t="s">
        <v>326</v>
      </c>
      <c r="F30" s="55"/>
      <c r="G30" s="168" t="s">
        <v>223</v>
      </c>
      <c r="J30" s="406"/>
    </row>
    <row r="31" spans="2:72" s="79" customFormat="1" ht="90" hidden="1" customHeight="1">
      <c r="B31" s="55"/>
      <c r="C31" s="55"/>
      <c r="D31" s="55"/>
      <c r="E31" s="55"/>
      <c r="F31" s="55"/>
      <c r="G31" s="168" t="s">
        <v>224</v>
      </c>
      <c r="J31" s="406"/>
    </row>
    <row r="32" spans="2:72" s="79" customFormat="1" ht="90" hidden="1" customHeight="1">
      <c r="B32" s="55"/>
      <c r="C32" s="55"/>
      <c r="D32" s="55"/>
      <c r="E32" s="55"/>
      <c r="F32" s="55"/>
      <c r="G32" s="168" t="s">
        <v>225</v>
      </c>
      <c r="J32" s="406"/>
    </row>
    <row r="33" spans="2:10" s="79" customFormat="1" ht="105" hidden="1" customHeight="1">
      <c r="B33" s="55"/>
      <c r="C33" s="55"/>
      <c r="D33" s="55"/>
      <c r="E33" s="55"/>
      <c r="F33" s="55"/>
      <c r="G33" s="168" t="s">
        <v>226</v>
      </c>
      <c r="J33" s="406"/>
    </row>
    <row r="34" spans="2:10" s="79" customFormat="1" ht="105" hidden="1" customHeight="1">
      <c r="B34" s="55"/>
      <c r="C34" s="55"/>
      <c r="D34" s="55"/>
      <c r="E34" s="55"/>
      <c r="F34" s="55"/>
      <c r="G34" s="168" t="s">
        <v>227</v>
      </c>
      <c r="J34" s="406"/>
    </row>
    <row r="35" spans="2:10" s="79" customFormat="1" ht="60" hidden="1" customHeight="1">
      <c r="B35" s="55"/>
      <c r="C35" s="55"/>
      <c r="D35" s="55"/>
      <c r="E35" s="55"/>
      <c r="F35" s="55"/>
      <c r="G35" s="168" t="s">
        <v>228</v>
      </c>
      <c r="J35" s="406"/>
    </row>
    <row r="36" spans="2:10" s="79" customFormat="1" ht="90" hidden="1" customHeight="1">
      <c r="B36" s="55"/>
      <c r="C36" s="55"/>
      <c r="D36" s="55"/>
      <c r="E36" s="55"/>
      <c r="F36" s="55"/>
      <c r="G36" s="168" t="s">
        <v>229</v>
      </c>
      <c r="J36" s="406"/>
    </row>
    <row r="37" spans="2:10" s="79" customFormat="1" ht="105" hidden="1" customHeight="1">
      <c r="B37" s="55"/>
      <c r="C37" s="55"/>
      <c r="D37" s="55"/>
      <c r="E37" s="55"/>
      <c r="F37" s="55"/>
      <c r="G37" s="168" t="s">
        <v>230</v>
      </c>
      <c r="J37" s="406"/>
    </row>
    <row r="38" spans="2:10" s="79" customFormat="1" ht="75" hidden="1" customHeight="1">
      <c r="B38" s="55"/>
      <c r="C38" s="55"/>
      <c r="D38" s="55"/>
      <c r="E38" s="55"/>
      <c r="F38" s="55"/>
      <c r="G38" s="168" t="s">
        <v>231</v>
      </c>
      <c r="J38" s="406"/>
    </row>
    <row r="39" spans="2:10" s="79" customFormat="1" ht="45" hidden="1" customHeight="1">
      <c r="B39" s="55"/>
      <c r="C39" s="55"/>
      <c r="D39" s="55"/>
      <c r="E39" s="55"/>
      <c r="F39" s="55"/>
      <c r="G39" s="168" t="s">
        <v>232</v>
      </c>
      <c r="J39" s="406"/>
    </row>
    <row r="40" spans="2:10" s="79" customFormat="1" hidden="1">
      <c r="J40" s="406"/>
    </row>
    <row r="41" spans="2:10" s="79" customFormat="1">
      <c r="J41" s="406"/>
    </row>
    <row r="42" spans="2:10" s="79" customFormat="1">
      <c r="J42" s="406"/>
    </row>
    <row r="43" spans="2:10" s="79" customFormat="1">
      <c r="J43" s="406"/>
    </row>
    <row r="44" spans="2:10" s="79" customFormat="1">
      <c r="J44" s="406"/>
    </row>
    <row r="45" spans="2:10" s="79" customFormat="1">
      <c r="J45" s="406"/>
    </row>
    <row r="46" spans="2:10" s="79" customFormat="1">
      <c r="J46" s="406"/>
    </row>
    <row r="47" spans="2:10" s="79" customFormat="1">
      <c r="J47" s="406"/>
    </row>
    <row r="48" spans="2:10" s="79" customFormat="1">
      <c r="J48" s="406"/>
    </row>
    <row r="49" spans="10:10" s="79" customFormat="1">
      <c r="J49" s="406"/>
    </row>
    <row r="50" spans="10:10" s="79" customFormat="1">
      <c r="J50" s="406"/>
    </row>
    <row r="51" spans="10:10" s="79" customFormat="1">
      <c r="J51" s="406"/>
    </row>
    <row r="52" spans="10:10" s="79" customFormat="1">
      <c r="J52" s="406"/>
    </row>
    <row r="53" spans="10:10" s="79" customFormat="1">
      <c r="J53" s="406"/>
    </row>
    <row r="54" spans="10:10" s="79" customFormat="1">
      <c r="J54" s="406"/>
    </row>
    <row r="55" spans="10:10" s="79" customFormat="1">
      <c r="J55" s="406"/>
    </row>
    <row r="56" spans="10:10" s="79" customFormat="1">
      <c r="J56" s="406"/>
    </row>
    <row r="57" spans="10:10" s="79" customFormat="1">
      <c r="J57" s="406"/>
    </row>
    <row r="58" spans="10:10" s="79" customFormat="1">
      <c r="J58" s="406"/>
    </row>
    <row r="59" spans="10:10" s="79" customFormat="1">
      <c r="J59" s="406"/>
    </row>
    <row r="60" spans="10:10" s="79" customFormat="1">
      <c r="J60" s="406"/>
    </row>
    <row r="61" spans="10:10" s="79" customFormat="1">
      <c r="J61" s="406"/>
    </row>
    <row r="62" spans="10:10" s="79" customFormat="1">
      <c r="J62" s="406"/>
    </row>
    <row r="63" spans="10:10" s="79" customFormat="1">
      <c r="J63" s="406"/>
    </row>
    <row r="64" spans="10:10" s="79" customFormat="1">
      <c r="J64" s="406"/>
    </row>
    <row r="65" spans="10:10" s="79" customFormat="1">
      <c r="J65" s="406"/>
    </row>
    <row r="66" spans="10:10" s="79" customFormat="1">
      <c r="J66" s="406"/>
    </row>
    <row r="67" spans="10:10" s="79" customFormat="1">
      <c r="J67" s="406"/>
    </row>
    <row r="68" spans="10:10" s="79" customFormat="1">
      <c r="J68" s="406"/>
    </row>
    <row r="69" spans="10:10" s="79" customFormat="1">
      <c r="J69" s="406"/>
    </row>
    <row r="70" spans="10:10" s="79" customFormat="1">
      <c r="J70" s="406"/>
    </row>
    <row r="71" spans="10:10" s="79" customFormat="1">
      <c r="J71" s="406"/>
    </row>
    <row r="72" spans="10:10" s="79" customFormat="1">
      <c r="J72" s="406"/>
    </row>
    <row r="73" spans="10:10" s="79" customFormat="1">
      <c r="J73" s="406"/>
    </row>
    <row r="74" spans="10:10" s="79" customFormat="1">
      <c r="J74" s="406"/>
    </row>
    <row r="75" spans="10:10" s="79" customFormat="1">
      <c r="J75" s="406"/>
    </row>
    <row r="76" spans="10:10" s="79" customFormat="1">
      <c r="J76" s="406"/>
    </row>
    <row r="77" spans="10:10" s="79" customFormat="1">
      <c r="J77" s="406"/>
    </row>
    <row r="78" spans="10:10" s="79" customFormat="1">
      <c r="J78" s="406"/>
    </row>
    <row r="79" spans="10:10" s="79" customFormat="1">
      <c r="J79" s="406"/>
    </row>
    <row r="80" spans="10:10" s="79" customFormat="1">
      <c r="J80" s="406"/>
    </row>
    <row r="81" spans="10:10" s="79" customFormat="1">
      <c r="J81" s="406"/>
    </row>
    <row r="82" spans="10:10" s="79" customFormat="1">
      <c r="J82" s="406"/>
    </row>
    <row r="83" spans="10:10" s="79" customFormat="1">
      <c r="J83" s="406"/>
    </row>
    <row r="84" spans="10:10" s="79" customFormat="1">
      <c r="J84" s="406"/>
    </row>
    <row r="85" spans="10:10" s="79" customFormat="1">
      <c r="J85" s="406"/>
    </row>
    <row r="86" spans="10:10" s="79" customFormat="1">
      <c r="J86" s="406"/>
    </row>
    <row r="87" spans="10:10" s="79" customFormat="1">
      <c r="J87" s="406"/>
    </row>
    <row r="88" spans="10:10" s="79" customFormat="1">
      <c r="J88" s="406"/>
    </row>
    <row r="89" spans="10:10" s="79" customFormat="1">
      <c r="J89" s="406"/>
    </row>
    <row r="90" spans="10:10" s="79" customFormat="1">
      <c r="J90" s="406"/>
    </row>
    <row r="91" spans="10:10" s="79" customFormat="1">
      <c r="J91" s="406"/>
    </row>
    <row r="92" spans="10:10" s="79" customFormat="1">
      <c r="J92" s="406"/>
    </row>
    <row r="93" spans="10:10" s="79" customFormat="1">
      <c r="J93" s="406"/>
    </row>
    <row r="94" spans="10:10" s="79" customFormat="1">
      <c r="J94" s="406"/>
    </row>
    <row r="95" spans="10:10" s="79" customFormat="1">
      <c r="J95" s="406"/>
    </row>
  </sheetData>
  <sheetProtection sort="0" autoFilter="0"/>
  <mergeCells count="63">
    <mergeCell ref="DF7:DF8"/>
    <mergeCell ref="DG7:DG8"/>
    <mergeCell ref="DH7:DH8"/>
    <mergeCell ref="DI7:DI8"/>
    <mergeCell ref="DJ7:DJ8"/>
    <mergeCell ref="DD7:DD8"/>
    <mergeCell ref="DA6:DL6"/>
    <mergeCell ref="DM6:DM8"/>
    <mergeCell ref="BG7:BL7"/>
    <mergeCell ref="BM7:BQ7"/>
    <mergeCell ref="BS7:BX7"/>
    <mergeCell ref="CY6:CY8"/>
    <mergeCell ref="CZ6:CZ8"/>
    <mergeCell ref="CW7:CW8"/>
    <mergeCell ref="CX7:CX8"/>
    <mergeCell ref="DA7:DA8"/>
    <mergeCell ref="DB7:DB8"/>
    <mergeCell ref="DC7:DC8"/>
    <mergeCell ref="DK7:DK8"/>
    <mergeCell ref="DL7:DL8"/>
    <mergeCell ref="DE7:DE8"/>
    <mergeCell ref="Z6:Z8"/>
    <mergeCell ref="AA6:AA8"/>
    <mergeCell ref="AB6:AB8"/>
    <mergeCell ref="AC6:CX6"/>
    <mergeCell ref="AC7:AH7"/>
    <mergeCell ref="AI7:AN7"/>
    <mergeCell ref="AO7:AT7"/>
    <mergeCell ref="AU7:AZ7"/>
    <mergeCell ref="BA7:BF7"/>
    <mergeCell ref="BY7:CD7"/>
    <mergeCell ref="CE7:CJ7"/>
    <mergeCell ref="CK7:CP7"/>
    <mergeCell ref="CQ7:CU7"/>
    <mergeCell ref="Y6:Y8"/>
    <mergeCell ref="B6:B8"/>
    <mergeCell ref="C6:C8"/>
    <mergeCell ref="D6:D8"/>
    <mergeCell ref="E6:E8"/>
    <mergeCell ref="F6:F8"/>
    <mergeCell ref="G6:G8"/>
    <mergeCell ref="H6:H8"/>
    <mergeCell ref="I6:I8"/>
    <mergeCell ref="L6:W7"/>
    <mergeCell ref="X6:X8"/>
    <mergeCell ref="J6:J8"/>
    <mergeCell ref="K6:K8"/>
    <mergeCell ref="B4:AM4"/>
    <mergeCell ref="BG4:CH4"/>
    <mergeCell ref="CI4:CN4"/>
    <mergeCell ref="BG5:CA5"/>
    <mergeCell ref="CC5:CG5"/>
    <mergeCell ref="CI5:CN5"/>
    <mergeCell ref="B1:AF1"/>
    <mergeCell ref="AI1:AL1"/>
    <mergeCell ref="BG1:CA1"/>
    <mergeCell ref="CC1:CG1"/>
    <mergeCell ref="CI1:CN1"/>
    <mergeCell ref="C3:AF3"/>
    <mergeCell ref="AG3:AM3"/>
    <mergeCell ref="BH3:CA3"/>
    <mergeCell ref="CB3:CH3"/>
    <mergeCell ref="CK3:CN3"/>
  </mergeCells>
  <conditionalFormatting sqref="CX9:CY16">
    <cfRule type="cellIs" dxfId="3" priority="1" operator="equal">
      <formula>1</formula>
    </cfRule>
    <cfRule type="colorScale" priority="2">
      <colorScale>
        <cfvo type="num" val="0"/>
        <cfvo type="num" val="0.6"/>
        <cfvo type="num" val="0.99"/>
        <color rgb="FFC00000"/>
        <color rgb="FFFFEB84"/>
        <color rgb="FF1DA275"/>
      </colorScale>
    </cfRule>
  </conditionalFormatting>
  <dataValidations count="8">
    <dataValidation type="whole" showInputMessage="1" showErrorMessage="1" error="SUPERA LA META PROGRAMADA" sqref="AE9:AE15 AK9:AK15 AQ9:AQ15 AW9:AW15 BC9:BC15 BI9:BI15 BO9:BO15 BU9:BU15 CA9:CA15 CG9:CG15 CM9:CM15 CS9:CS15" xr:uid="{C3D06A69-2998-4081-862B-3EE52EE45F8A}">
      <formula1>0</formula1>
      <formula2>#REF!-AC9</formula2>
    </dataValidation>
    <dataValidation type="list" allowBlank="1" showInputMessage="1" showErrorMessage="1" sqref="B9:G15" xr:uid="{DB7CE03E-03AD-47B5-A85E-30536991E1EE}">
      <formula1>#REF!</formula1>
    </dataValidation>
    <dataValidation type="list" allowBlank="1" showInputMessage="1" showErrorMessage="1" sqref="B16:B17" xr:uid="{F6074DE4-D400-488F-B614-67C5BF71797C}">
      <formula1>$B$19:$B$22</formula1>
    </dataValidation>
    <dataValidation type="list" allowBlank="1" showInputMessage="1" showErrorMessage="1" sqref="C16:C17" xr:uid="{BEE583D7-4040-4E1D-AAFB-EBC6049B5AE0}">
      <formula1>$C$19:$C$21</formula1>
    </dataValidation>
    <dataValidation type="list" allowBlank="1" showInputMessage="1" showErrorMessage="1" sqref="D16:D17" xr:uid="{6B646D90-3441-4169-859D-EEA3DD1064F7}">
      <formula1>$D$19:$D$22</formula1>
    </dataValidation>
    <dataValidation type="list" allowBlank="1" showInputMessage="1" showErrorMessage="1" sqref="E16:E17" xr:uid="{E7EF19CA-B3C7-4550-AEFA-84C8309E9ADA}">
      <formula1>$E$19:$E$30</formula1>
    </dataValidation>
    <dataValidation type="list" allowBlank="1" showInputMessage="1" showErrorMessage="1" sqref="F16:F17" xr:uid="{C541AD99-DAEA-4FD5-84C5-ADD0C1270165}">
      <formula1>$F$19:$F$25</formula1>
    </dataValidation>
    <dataValidation type="list" allowBlank="1" showInputMessage="1" showErrorMessage="1" sqref="G16:G17" xr:uid="{31DD8CA3-F8AB-4674-9798-0DD259417AD4}">
      <formula1>$G$19:$G$39</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9D7EC-F710-4A3D-8AFC-B796891F16B9}">
  <sheetPr>
    <tabColor theme="9" tint="0.59999389629810485"/>
  </sheetPr>
  <dimension ref="A1:DM67"/>
  <sheetViews>
    <sheetView topLeftCell="B1" zoomScale="70" zoomScaleNormal="70" zoomScaleSheetLayoutView="90" zoomScalePageLayoutView="60" workbookViewId="0">
      <selection activeCell="G6" sqref="G6:G8"/>
    </sheetView>
  </sheetViews>
  <sheetFormatPr baseColWidth="10" defaultColWidth="11.453125" defaultRowHeight="15.5"/>
  <cols>
    <col min="1" max="1" width="5.1796875" style="55" hidden="1" customWidth="1"/>
    <col min="2" max="2" width="21.453125" style="55" customWidth="1"/>
    <col min="3" max="3" width="23.54296875" style="55" customWidth="1"/>
    <col min="4" max="4" width="23.453125" style="55" customWidth="1"/>
    <col min="5" max="5" width="34.7265625" style="55" customWidth="1"/>
    <col min="6" max="6" width="21" style="55" customWidth="1"/>
    <col min="7" max="7" width="20.1796875" style="55" customWidth="1"/>
    <col min="8" max="8" width="23.54296875" style="55" customWidth="1"/>
    <col min="9" max="9" width="25.81640625" style="55" customWidth="1"/>
    <col min="10" max="10" width="12.54296875" style="55" customWidth="1"/>
    <col min="11" max="11" width="15.7265625" style="55" customWidth="1"/>
    <col min="12"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32.81640625" style="55" customWidth="1"/>
    <col min="28" max="28" width="23" style="55" customWidth="1"/>
    <col min="29" max="29" width="17.453125" style="55" customWidth="1"/>
    <col min="30" max="30" width="25" style="55" customWidth="1"/>
    <col min="31" max="31" width="19.54296875" style="55" customWidth="1"/>
    <col min="32"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76</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636"/>
      <c r="AJ1" s="636"/>
      <c r="AK1" s="636"/>
      <c r="AL1" s="636"/>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636"/>
      <c r="CD1" s="636"/>
      <c r="CE1" s="636"/>
      <c r="CF1" s="636"/>
      <c r="CG1" s="636"/>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636"/>
      <c r="CD5" s="636"/>
      <c r="CE5" s="636"/>
      <c r="CF5" s="636"/>
      <c r="CG5" s="636"/>
      <c r="CH5" s="80"/>
      <c r="CI5" s="524"/>
      <c r="CJ5" s="524"/>
      <c r="CK5" s="524"/>
      <c r="CL5" s="524"/>
      <c r="CM5" s="524"/>
      <c r="CN5" s="524"/>
    </row>
    <row r="6" spans="1:117" ht="15" customHeight="1" thickBot="1">
      <c r="A6" s="82"/>
      <c r="B6" s="534" t="s">
        <v>292</v>
      </c>
      <c r="C6" s="534" t="s">
        <v>293</v>
      </c>
      <c r="D6" s="534" t="s">
        <v>294</v>
      </c>
      <c r="E6" s="534" t="s">
        <v>5</v>
      </c>
      <c r="F6" s="534" t="s">
        <v>838</v>
      </c>
      <c r="G6" s="534" t="s">
        <v>846</v>
      </c>
      <c r="H6" s="532" t="s">
        <v>295</v>
      </c>
      <c r="I6" s="532" t="s">
        <v>9</v>
      </c>
      <c r="J6" s="533" t="s">
        <v>148</v>
      </c>
      <c r="K6" s="533"/>
      <c r="L6" s="535" t="s">
        <v>339</v>
      </c>
      <c r="M6" s="535"/>
      <c r="N6" s="535"/>
      <c r="O6" s="535"/>
      <c r="P6" s="535"/>
      <c r="Q6" s="535"/>
      <c r="R6" s="535"/>
      <c r="S6" s="535"/>
      <c r="T6" s="535"/>
      <c r="U6" s="535"/>
      <c r="V6" s="535"/>
      <c r="W6" s="535"/>
      <c r="X6" s="535" t="s">
        <v>340</v>
      </c>
      <c r="Y6" s="533" t="s">
        <v>296</v>
      </c>
      <c r="Z6" s="533" t="s">
        <v>149</v>
      </c>
      <c r="AA6" s="533" t="s">
        <v>150</v>
      </c>
      <c r="AB6" s="658" t="s">
        <v>151</v>
      </c>
      <c r="AC6" s="658" t="s">
        <v>152</v>
      </c>
      <c r="AD6" s="658"/>
      <c r="AE6" s="658"/>
      <c r="AF6" s="658"/>
      <c r="AG6" s="658"/>
      <c r="AH6" s="658"/>
      <c r="AI6" s="658"/>
      <c r="AJ6" s="658"/>
      <c r="AK6" s="658"/>
      <c r="AL6" s="658"/>
      <c r="AM6" s="658"/>
      <c r="AN6" s="658"/>
      <c r="AO6" s="658"/>
      <c r="AP6" s="658"/>
      <c r="AQ6" s="658"/>
      <c r="AR6" s="658"/>
      <c r="AS6" s="658"/>
      <c r="AT6" s="658"/>
      <c r="AU6" s="658"/>
      <c r="AV6" s="658"/>
      <c r="AW6" s="658"/>
      <c r="AX6" s="658"/>
      <c r="AY6" s="658"/>
      <c r="AZ6" s="658"/>
      <c r="BA6" s="658"/>
      <c r="BB6" s="658"/>
      <c r="BC6" s="658"/>
      <c r="BD6" s="658"/>
      <c r="BE6" s="658"/>
      <c r="BF6" s="658"/>
      <c r="BG6" s="658"/>
      <c r="BH6" s="658"/>
      <c r="BI6" s="658"/>
      <c r="BJ6" s="658"/>
      <c r="BK6" s="658"/>
      <c r="BL6" s="658"/>
      <c r="BM6" s="658"/>
      <c r="BN6" s="658"/>
      <c r="BO6" s="658"/>
      <c r="BP6" s="658"/>
      <c r="BQ6" s="658"/>
      <c r="BR6" s="658"/>
      <c r="BS6" s="658"/>
      <c r="BT6" s="658"/>
      <c r="BU6" s="658"/>
      <c r="BV6" s="658"/>
      <c r="BW6" s="658"/>
      <c r="BX6" s="658"/>
      <c r="BY6" s="658"/>
      <c r="BZ6" s="658"/>
      <c r="CA6" s="658"/>
      <c r="CB6" s="658"/>
      <c r="CC6" s="658"/>
      <c r="CD6" s="658"/>
      <c r="CE6" s="658"/>
      <c r="CF6" s="658"/>
      <c r="CG6" s="658"/>
      <c r="CH6" s="658"/>
      <c r="CI6" s="658"/>
      <c r="CJ6" s="658"/>
      <c r="CK6" s="658"/>
      <c r="CL6" s="658"/>
      <c r="CM6" s="658"/>
      <c r="CN6" s="658"/>
      <c r="CO6" s="658"/>
      <c r="CP6" s="658"/>
      <c r="CQ6" s="658"/>
      <c r="CR6" s="658"/>
      <c r="CS6" s="658"/>
      <c r="CT6" s="658"/>
      <c r="CU6" s="658"/>
      <c r="CV6" s="658"/>
      <c r="CW6" s="658"/>
      <c r="CX6" s="658"/>
      <c r="CY6" s="550" t="s">
        <v>348</v>
      </c>
      <c r="CZ6" s="553" t="s">
        <v>153</v>
      </c>
      <c r="DA6" s="555" t="s">
        <v>154</v>
      </c>
      <c r="DB6" s="556"/>
      <c r="DC6" s="556"/>
      <c r="DD6" s="556"/>
      <c r="DE6" s="556"/>
      <c r="DF6" s="556"/>
      <c r="DG6" s="556"/>
      <c r="DH6" s="556"/>
      <c r="DI6" s="556"/>
      <c r="DJ6" s="556"/>
      <c r="DK6" s="556"/>
      <c r="DL6" s="557"/>
      <c r="DM6" s="536" t="s">
        <v>155</v>
      </c>
    </row>
    <row r="7" spans="1:117" ht="15" customHeight="1">
      <c r="A7" s="82"/>
      <c r="B7" s="534"/>
      <c r="C7" s="534"/>
      <c r="D7" s="534"/>
      <c r="E7" s="534"/>
      <c r="F7" s="534"/>
      <c r="G7" s="534"/>
      <c r="H7" s="532"/>
      <c r="I7" s="532"/>
      <c r="J7" s="533"/>
      <c r="K7" s="533"/>
      <c r="L7" s="535"/>
      <c r="M7" s="535"/>
      <c r="N7" s="535"/>
      <c r="O7" s="535"/>
      <c r="P7" s="535"/>
      <c r="Q7" s="535"/>
      <c r="R7" s="535"/>
      <c r="S7" s="535"/>
      <c r="T7" s="535"/>
      <c r="U7" s="535"/>
      <c r="V7" s="535"/>
      <c r="W7" s="535"/>
      <c r="X7" s="535"/>
      <c r="Y7" s="533"/>
      <c r="Z7" s="533"/>
      <c r="AA7" s="533"/>
      <c r="AB7" s="658"/>
      <c r="AC7" s="658" t="s">
        <v>156</v>
      </c>
      <c r="AD7" s="658"/>
      <c r="AE7" s="658"/>
      <c r="AF7" s="658"/>
      <c r="AG7" s="658"/>
      <c r="AH7" s="658"/>
      <c r="AI7" s="669" t="s">
        <v>157</v>
      </c>
      <c r="AJ7" s="669"/>
      <c r="AK7" s="669"/>
      <c r="AL7" s="669"/>
      <c r="AM7" s="669"/>
      <c r="AN7" s="669"/>
      <c r="AO7" s="658" t="s">
        <v>158</v>
      </c>
      <c r="AP7" s="658"/>
      <c r="AQ7" s="658"/>
      <c r="AR7" s="658"/>
      <c r="AS7" s="658"/>
      <c r="AT7" s="658"/>
      <c r="AU7" s="669" t="s">
        <v>159</v>
      </c>
      <c r="AV7" s="669"/>
      <c r="AW7" s="669"/>
      <c r="AX7" s="669"/>
      <c r="AY7" s="669"/>
      <c r="AZ7" s="669"/>
      <c r="BA7" s="658" t="s">
        <v>160</v>
      </c>
      <c r="BB7" s="658"/>
      <c r="BC7" s="658"/>
      <c r="BD7" s="658"/>
      <c r="BE7" s="658"/>
      <c r="BF7" s="658"/>
      <c r="BG7" s="669" t="s">
        <v>161</v>
      </c>
      <c r="BH7" s="669"/>
      <c r="BI7" s="669"/>
      <c r="BJ7" s="669"/>
      <c r="BK7" s="669"/>
      <c r="BL7" s="669"/>
      <c r="BM7" s="658" t="s">
        <v>162</v>
      </c>
      <c r="BN7" s="658"/>
      <c r="BO7" s="658"/>
      <c r="BP7" s="658"/>
      <c r="BQ7" s="658"/>
      <c r="BR7" s="321"/>
      <c r="BS7" s="669" t="s">
        <v>163</v>
      </c>
      <c r="BT7" s="669"/>
      <c r="BU7" s="669"/>
      <c r="BV7" s="669"/>
      <c r="BW7" s="669"/>
      <c r="BX7" s="669"/>
      <c r="BY7" s="658" t="s">
        <v>164</v>
      </c>
      <c r="BZ7" s="658"/>
      <c r="CA7" s="658"/>
      <c r="CB7" s="658"/>
      <c r="CC7" s="658"/>
      <c r="CD7" s="658"/>
      <c r="CE7" s="669" t="s">
        <v>165</v>
      </c>
      <c r="CF7" s="669"/>
      <c r="CG7" s="669"/>
      <c r="CH7" s="669"/>
      <c r="CI7" s="669"/>
      <c r="CJ7" s="669"/>
      <c r="CK7" s="658" t="s">
        <v>166</v>
      </c>
      <c r="CL7" s="658"/>
      <c r="CM7" s="658"/>
      <c r="CN7" s="658"/>
      <c r="CO7" s="658"/>
      <c r="CP7" s="658"/>
      <c r="CQ7" s="669" t="s">
        <v>167</v>
      </c>
      <c r="CR7" s="669"/>
      <c r="CS7" s="669"/>
      <c r="CT7" s="669"/>
      <c r="CU7" s="669"/>
      <c r="CV7" s="322"/>
      <c r="CW7" s="658" t="s">
        <v>168</v>
      </c>
      <c r="CX7" s="658" t="s">
        <v>169</v>
      </c>
      <c r="CY7" s="551"/>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5.25" customHeight="1" thickBot="1">
      <c r="A8" s="82"/>
      <c r="B8" s="534"/>
      <c r="C8" s="534"/>
      <c r="D8" s="534"/>
      <c r="E8" s="534"/>
      <c r="F8" s="534"/>
      <c r="G8" s="534"/>
      <c r="H8" s="532"/>
      <c r="I8" s="532"/>
      <c r="J8" s="533"/>
      <c r="K8" s="533"/>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658"/>
      <c r="AC8" s="321" t="s">
        <v>170</v>
      </c>
      <c r="AD8" s="321" t="s">
        <v>171</v>
      </c>
      <c r="AE8" s="321" t="s">
        <v>420</v>
      </c>
      <c r="AF8" s="321" t="s">
        <v>173</v>
      </c>
      <c r="AG8" s="321" t="s">
        <v>297</v>
      </c>
      <c r="AH8" s="321" t="s">
        <v>327</v>
      </c>
      <c r="AI8" s="322" t="s">
        <v>170</v>
      </c>
      <c r="AJ8" s="322" t="s">
        <v>171</v>
      </c>
      <c r="AK8" s="322" t="s">
        <v>172</v>
      </c>
      <c r="AL8" s="322" t="s">
        <v>173</v>
      </c>
      <c r="AM8" s="322" t="s">
        <v>297</v>
      </c>
      <c r="AN8" s="322" t="s">
        <v>327</v>
      </c>
      <c r="AO8" s="321" t="s">
        <v>170</v>
      </c>
      <c r="AP8" s="321" t="s">
        <v>171</v>
      </c>
      <c r="AQ8" s="321" t="s">
        <v>172</v>
      </c>
      <c r="AR8" s="321" t="s">
        <v>173</v>
      </c>
      <c r="AS8" s="321" t="s">
        <v>297</v>
      </c>
      <c r="AT8" s="321" t="s">
        <v>327</v>
      </c>
      <c r="AU8" s="322" t="s">
        <v>170</v>
      </c>
      <c r="AV8" s="322" t="s">
        <v>171</v>
      </c>
      <c r="AW8" s="322" t="s">
        <v>172</v>
      </c>
      <c r="AX8" s="322" t="s">
        <v>173</v>
      </c>
      <c r="AY8" s="322" t="s">
        <v>297</v>
      </c>
      <c r="AZ8" s="322" t="s">
        <v>327</v>
      </c>
      <c r="BA8" s="321" t="s">
        <v>170</v>
      </c>
      <c r="BB8" s="321" t="s">
        <v>171</v>
      </c>
      <c r="BC8" s="321" t="s">
        <v>172</v>
      </c>
      <c r="BD8" s="321" t="s">
        <v>173</v>
      </c>
      <c r="BE8" s="321" t="s">
        <v>297</v>
      </c>
      <c r="BF8" s="321" t="s">
        <v>327</v>
      </c>
      <c r="BG8" s="322" t="s">
        <v>170</v>
      </c>
      <c r="BH8" s="322" t="s">
        <v>171</v>
      </c>
      <c r="BI8" s="322" t="s">
        <v>172</v>
      </c>
      <c r="BJ8" s="322" t="s">
        <v>173</v>
      </c>
      <c r="BK8" s="322" t="s">
        <v>297</v>
      </c>
      <c r="BL8" s="322" t="s">
        <v>327</v>
      </c>
      <c r="BM8" s="321" t="s">
        <v>170</v>
      </c>
      <c r="BN8" s="321" t="s">
        <v>171</v>
      </c>
      <c r="BO8" s="321" t="s">
        <v>172</v>
      </c>
      <c r="BP8" s="321" t="s">
        <v>173</v>
      </c>
      <c r="BQ8" s="321" t="s">
        <v>297</v>
      </c>
      <c r="BR8" s="321" t="s">
        <v>327</v>
      </c>
      <c r="BS8" s="322" t="s">
        <v>170</v>
      </c>
      <c r="BT8" s="324" t="s">
        <v>171</v>
      </c>
      <c r="BU8" s="322" t="s">
        <v>172</v>
      </c>
      <c r="BV8" s="322" t="s">
        <v>173</v>
      </c>
      <c r="BW8" s="322" t="s">
        <v>297</v>
      </c>
      <c r="BX8" s="322" t="s">
        <v>327</v>
      </c>
      <c r="BY8" s="321" t="s">
        <v>170</v>
      </c>
      <c r="BZ8" s="321" t="s">
        <v>171</v>
      </c>
      <c r="CA8" s="321" t="s">
        <v>172</v>
      </c>
      <c r="CB8" s="325" t="s">
        <v>173</v>
      </c>
      <c r="CC8" s="321" t="s">
        <v>297</v>
      </c>
      <c r="CD8" s="321" t="s">
        <v>327</v>
      </c>
      <c r="CE8" s="322" t="s">
        <v>170</v>
      </c>
      <c r="CF8" s="322" t="s">
        <v>171</v>
      </c>
      <c r="CG8" s="322" t="s">
        <v>172</v>
      </c>
      <c r="CH8" s="322" t="s">
        <v>173</v>
      </c>
      <c r="CI8" s="322" t="s">
        <v>297</v>
      </c>
      <c r="CJ8" s="322" t="s">
        <v>327</v>
      </c>
      <c r="CK8" s="321" t="s">
        <v>170</v>
      </c>
      <c r="CL8" s="321" t="s">
        <v>171</v>
      </c>
      <c r="CM8" s="321" t="s">
        <v>172</v>
      </c>
      <c r="CN8" s="321" t="s">
        <v>173</v>
      </c>
      <c r="CO8" s="321" t="s">
        <v>297</v>
      </c>
      <c r="CP8" s="321" t="s">
        <v>327</v>
      </c>
      <c r="CQ8" s="322" t="s">
        <v>170</v>
      </c>
      <c r="CR8" s="322" t="s">
        <v>171</v>
      </c>
      <c r="CS8" s="322" t="s">
        <v>172</v>
      </c>
      <c r="CT8" s="322" t="s">
        <v>173</v>
      </c>
      <c r="CU8" s="321" t="s">
        <v>297</v>
      </c>
      <c r="CV8" s="321" t="s">
        <v>327</v>
      </c>
      <c r="CW8" s="658"/>
      <c r="CX8" s="658"/>
      <c r="CY8" s="552"/>
      <c r="CZ8" s="554"/>
      <c r="DA8" s="559"/>
      <c r="DB8" s="542"/>
      <c r="DC8" s="542"/>
      <c r="DD8" s="542"/>
      <c r="DE8" s="532"/>
      <c r="DF8" s="542"/>
      <c r="DG8" s="542"/>
      <c r="DH8" s="542"/>
      <c r="DI8" s="542"/>
      <c r="DJ8" s="542"/>
      <c r="DK8" s="542"/>
      <c r="DL8" s="544"/>
      <c r="DM8" s="562"/>
    </row>
    <row r="9" spans="1:117" ht="185.25" customHeight="1" thickBot="1">
      <c r="A9" s="82"/>
      <c r="B9" s="273" t="s">
        <v>190</v>
      </c>
      <c r="C9" s="273" t="s">
        <v>195</v>
      </c>
      <c r="D9" s="273" t="s">
        <v>200</v>
      </c>
      <c r="E9" s="273" t="s">
        <v>325</v>
      </c>
      <c r="F9" s="319" t="s">
        <v>207</v>
      </c>
      <c r="G9" s="319" t="s">
        <v>223</v>
      </c>
      <c r="H9" s="272" t="s">
        <v>411</v>
      </c>
      <c r="I9" s="272" t="s">
        <v>412</v>
      </c>
      <c r="J9" s="573" t="s">
        <v>436</v>
      </c>
      <c r="K9" s="573"/>
      <c r="L9" s="252">
        <f>1+4+1+1+1</f>
        <v>8</v>
      </c>
      <c r="M9" s="252">
        <f t="shared" ref="M9:W9" si="0">1+4+1+1+1</f>
        <v>8</v>
      </c>
      <c r="N9" s="252">
        <f t="shared" si="0"/>
        <v>8</v>
      </c>
      <c r="O9" s="252">
        <f t="shared" si="0"/>
        <v>8</v>
      </c>
      <c r="P9" s="252">
        <f t="shared" si="0"/>
        <v>8</v>
      </c>
      <c r="Q9" s="252">
        <f t="shared" si="0"/>
        <v>8</v>
      </c>
      <c r="R9" s="252">
        <f t="shared" si="0"/>
        <v>8</v>
      </c>
      <c r="S9" s="252">
        <f t="shared" si="0"/>
        <v>8</v>
      </c>
      <c r="T9" s="252">
        <f t="shared" si="0"/>
        <v>8</v>
      </c>
      <c r="U9" s="252">
        <f t="shared" si="0"/>
        <v>8</v>
      </c>
      <c r="V9" s="252">
        <f t="shared" si="0"/>
        <v>8</v>
      </c>
      <c r="W9" s="252">
        <f t="shared" si="0"/>
        <v>8</v>
      </c>
      <c r="X9" s="252" t="s">
        <v>437</v>
      </c>
      <c r="Y9" s="253" t="s">
        <v>438</v>
      </c>
      <c r="Z9" s="96" t="s">
        <v>439</v>
      </c>
      <c r="AA9" s="96" t="s">
        <v>440</v>
      </c>
      <c r="AB9" s="109">
        <v>1</v>
      </c>
      <c r="AC9" s="330">
        <f>+L9</f>
        <v>8</v>
      </c>
      <c r="AD9" s="331">
        <f>IFERROR(AC9/SUM($L9:$W9)*100,0)</f>
        <v>8.3333333333333321</v>
      </c>
      <c r="AE9" s="330"/>
      <c r="AF9" s="331">
        <f>IFERROR(AE9/SUM($L9:$W9)*100,0)</f>
        <v>0</v>
      </c>
      <c r="AG9" s="330"/>
      <c r="AH9" s="332"/>
      <c r="AI9" s="330">
        <f>+M9</f>
        <v>8</v>
      </c>
      <c r="AJ9" s="331">
        <f>IFERROR(AI9/SUM($L9:$W9)*100,0)</f>
        <v>8.3333333333333321</v>
      </c>
      <c r="AK9" s="330"/>
      <c r="AL9" s="331">
        <f>IFERROR(AK9/SUM($L9:$W9)*100,0)</f>
        <v>0</v>
      </c>
      <c r="AM9" s="330"/>
      <c r="AN9" s="332"/>
      <c r="AO9" s="330">
        <f>+N9</f>
        <v>8</v>
      </c>
      <c r="AP9" s="331">
        <f>IFERROR(AO9/SUM($L9:$W9)*100,0)</f>
        <v>8.3333333333333321</v>
      </c>
      <c r="AQ9" s="330"/>
      <c r="AR9" s="331">
        <f>IFERROR(AQ9/SUM($L9:$W9)*100,0)</f>
        <v>0</v>
      </c>
      <c r="AS9" s="330"/>
      <c r="AT9" s="332"/>
      <c r="AU9" s="330">
        <f>+O9</f>
        <v>8</v>
      </c>
      <c r="AV9" s="331">
        <f>IFERROR(AU9/SUM($L9:$W9)*100,0)</f>
        <v>8.3333333333333321</v>
      </c>
      <c r="AW9" s="330"/>
      <c r="AX9" s="331">
        <f>IFERROR(AW9/SUM($L9:$W9)*100,0)</f>
        <v>0</v>
      </c>
      <c r="AY9" s="330"/>
      <c r="AZ9" s="332"/>
      <c r="BA9" s="333">
        <f t="shared" ref="BA9:BA10" si="1">+P9</f>
        <v>8</v>
      </c>
      <c r="BB9" s="320">
        <f>IFERROR(BA9/SUM($L9:$W9)*100,0)</f>
        <v>8.3333333333333321</v>
      </c>
      <c r="BC9" s="333"/>
      <c r="BD9" s="320">
        <f>IFERROR(BC9/SUM($L9:$W9)*100,0)</f>
        <v>0</v>
      </c>
      <c r="BE9" s="333"/>
      <c r="BF9" s="332"/>
      <c r="BG9" s="333">
        <f>+Q9</f>
        <v>8</v>
      </c>
      <c r="BH9" s="320">
        <f>IFERROR(BG9/SUM($L9:$W9)*100,0)</f>
        <v>8.3333333333333321</v>
      </c>
      <c r="BI9" s="334"/>
      <c r="BJ9" s="320">
        <f>IFERROR(BI9/SUM($L9:$W9)*100,0)</f>
        <v>0</v>
      </c>
      <c r="BK9" s="334"/>
      <c r="BL9" s="332"/>
      <c r="BM9" s="333">
        <f>+R9</f>
        <v>8</v>
      </c>
      <c r="BN9" s="320">
        <f>IFERROR(BM9/SUM($L9:$W9)*100,0)</f>
        <v>8.3333333333333321</v>
      </c>
      <c r="BO9" s="333"/>
      <c r="BP9" s="335">
        <f>IFERROR(BO9/SUM($L9:$W9)*100,0)</f>
        <v>0</v>
      </c>
      <c r="BQ9" s="332"/>
      <c r="BR9" s="332"/>
      <c r="BS9" s="332">
        <f>+S9</f>
        <v>8</v>
      </c>
      <c r="BT9" s="335">
        <f>IFERROR(BS9/SUM($L9:$W9)*100,0)</f>
        <v>8.3333333333333321</v>
      </c>
      <c r="BU9" s="332"/>
      <c r="BV9" s="335">
        <f>IFERROR(BU9/SUM($L9:$W9)*100,0)</f>
        <v>0</v>
      </c>
      <c r="BW9" s="332"/>
      <c r="BX9" s="332"/>
      <c r="BY9" s="332">
        <f>+T9</f>
        <v>8</v>
      </c>
      <c r="BZ9" s="335">
        <f>IFERROR(BY9/SUM($L9:$W9)*100,0)</f>
        <v>8.3333333333333321</v>
      </c>
      <c r="CA9" s="332"/>
      <c r="CB9" s="335">
        <f>IFERROR(CA9/SUM($L9:$W9)*100,0)</f>
        <v>0</v>
      </c>
      <c r="CC9" s="332"/>
      <c r="CD9" s="332"/>
      <c r="CE9" s="332">
        <f>+U9</f>
        <v>8</v>
      </c>
      <c r="CF9" s="335">
        <f>IFERROR(CE9/SUM($L9:$W9)*100,0)</f>
        <v>8.3333333333333321</v>
      </c>
      <c r="CG9" s="332"/>
      <c r="CH9" s="335">
        <f>IFERROR(CG9/SUM($L9:$W9)*100,0)</f>
        <v>0</v>
      </c>
      <c r="CI9" s="332"/>
      <c r="CJ9" s="332"/>
      <c r="CK9" s="332">
        <f>+V9</f>
        <v>8</v>
      </c>
      <c r="CL9" s="335">
        <f>IFERROR(CK9/SUM($L9:$W9)*100,0)</f>
        <v>8.3333333333333321</v>
      </c>
      <c r="CM9" s="332"/>
      <c r="CN9" s="335">
        <f>IFERROR(CM9/SUM($L9:$W9)*100,0)</f>
        <v>0</v>
      </c>
      <c r="CO9" s="332"/>
      <c r="CP9" s="332"/>
      <c r="CQ9" s="332">
        <f>+W9</f>
        <v>8</v>
      </c>
      <c r="CR9" s="335">
        <f>IFERROR(CQ9/SUM($L9:$W9)*100,0)</f>
        <v>8.3333333333333321</v>
      </c>
      <c r="CS9" s="332"/>
      <c r="CT9" s="335">
        <f>IFERROR(CS9/SUM($L9:$W9)*100,0)</f>
        <v>0</v>
      </c>
      <c r="CU9" s="332"/>
      <c r="CV9" s="332"/>
      <c r="CW9" s="332">
        <f t="shared" ref="CW9:CX10" si="2">SUM(CS9,CM9,CG9,CA9,BU9,BO9,BI9,BC9,AW9,AQ9,AK9,AE9)</f>
        <v>0</v>
      </c>
      <c r="CX9" s="335">
        <f t="shared" si="2"/>
        <v>0</v>
      </c>
      <c r="CY9" s="230"/>
      <c r="CZ9" s="397"/>
      <c r="DA9" s="398"/>
      <c r="DB9" s="399"/>
      <c r="DC9" s="399"/>
      <c r="DD9" s="399"/>
      <c r="DE9" s="171"/>
      <c r="DF9" s="400"/>
      <c r="DG9" s="400"/>
      <c r="DH9" s="400"/>
      <c r="DI9" s="400"/>
      <c r="DJ9" s="400"/>
      <c r="DK9" s="400"/>
      <c r="DL9" s="401"/>
      <c r="DM9" s="402"/>
    </row>
    <row r="10" spans="1:117" ht="108.75" customHeight="1">
      <c r="A10" s="82"/>
      <c r="B10" s="273" t="s">
        <v>190</v>
      </c>
      <c r="C10" s="273" t="s">
        <v>195</v>
      </c>
      <c r="D10" s="273" t="s">
        <v>200</v>
      </c>
      <c r="E10" s="273" t="s">
        <v>325</v>
      </c>
      <c r="F10" s="319" t="s">
        <v>207</v>
      </c>
      <c r="G10" s="319" t="s">
        <v>223</v>
      </c>
      <c r="H10" s="272" t="s">
        <v>411</v>
      </c>
      <c r="I10" s="272" t="s">
        <v>412</v>
      </c>
      <c r="J10" s="573" t="s">
        <v>441</v>
      </c>
      <c r="K10" s="573"/>
      <c r="L10" s="252"/>
      <c r="M10" s="252">
        <v>1</v>
      </c>
      <c r="N10" s="252">
        <v>1</v>
      </c>
      <c r="O10" s="252">
        <v>1</v>
      </c>
      <c r="P10" s="252">
        <v>1</v>
      </c>
      <c r="Q10" s="252">
        <v>1</v>
      </c>
      <c r="R10" s="252">
        <v>1</v>
      </c>
      <c r="S10" s="252">
        <v>1</v>
      </c>
      <c r="T10" s="252">
        <v>1</v>
      </c>
      <c r="U10" s="252">
        <v>1</v>
      </c>
      <c r="V10" s="252">
        <v>1</v>
      </c>
      <c r="W10" s="252">
        <v>1</v>
      </c>
      <c r="X10" s="252" t="s">
        <v>437</v>
      </c>
      <c r="Y10" s="253" t="s">
        <v>438</v>
      </c>
      <c r="Z10" s="96" t="s">
        <v>442</v>
      </c>
      <c r="AA10" s="96" t="s">
        <v>443</v>
      </c>
      <c r="AB10" s="109">
        <v>1</v>
      </c>
      <c r="AC10" s="330">
        <f t="shared" ref="AC10" si="3">+L10</f>
        <v>0</v>
      </c>
      <c r="AD10" s="331">
        <f t="shared" ref="AD10" si="4">IFERROR(AC10/SUM($L10:$W10)*100,0)</f>
        <v>0</v>
      </c>
      <c r="AE10" s="330"/>
      <c r="AF10" s="331">
        <f>IFERROR(AE10/SUM($L10:$W10)*100,0)</f>
        <v>0</v>
      </c>
      <c r="AG10" s="330"/>
      <c r="AH10" s="332"/>
      <c r="AI10" s="330">
        <f>+M10</f>
        <v>1</v>
      </c>
      <c r="AJ10" s="331">
        <f t="shared" ref="AJ10" si="5">IFERROR(AI10/SUM($L10:$W10)*100,0)</f>
        <v>9.0909090909090917</v>
      </c>
      <c r="AK10" s="330"/>
      <c r="AL10" s="331">
        <f>IFERROR(AK10/SUM($L10:$W10)*100,0)</f>
        <v>0</v>
      </c>
      <c r="AM10" s="330"/>
      <c r="AN10" s="332"/>
      <c r="AO10" s="330">
        <f>+N10</f>
        <v>1</v>
      </c>
      <c r="AP10" s="331">
        <f t="shared" ref="AP10" si="6">IFERROR(AO10/SUM($L10:$W10)*100,0)</f>
        <v>9.0909090909090917</v>
      </c>
      <c r="AQ10" s="330"/>
      <c r="AR10" s="331">
        <f>IFERROR(AQ10/SUM($L10:$W10)*100,0)</f>
        <v>0</v>
      </c>
      <c r="AS10" s="330"/>
      <c r="AT10" s="332"/>
      <c r="AU10" s="330">
        <f t="shared" ref="AU10" si="7">+O10</f>
        <v>1</v>
      </c>
      <c r="AV10" s="331">
        <f t="shared" ref="AV10" si="8">IFERROR(AU10/SUM($L10:$W10)*100,0)</f>
        <v>9.0909090909090917</v>
      </c>
      <c r="AW10" s="330"/>
      <c r="AX10" s="331">
        <f>IFERROR(AW10/SUM($L10:$W10)*100,0)</f>
        <v>0</v>
      </c>
      <c r="AY10" s="330"/>
      <c r="AZ10" s="332"/>
      <c r="BA10" s="333">
        <f t="shared" si="1"/>
        <v>1</v>
      </c>
      <c r="BB10" s="320">
        <f t="shared" ref="BB10" si="9">IFERROR(BA10/SUM($L10:$W10)*100,0)</f>
        <v>9.0909090909090917</v>
      </c>
      <c r="BC10" s="333"/>
      <c r="BD10" s="320">
        <f>IFERROR(BC10/SUM($L10:$W10)*100,0)</f>
        <v>0</v>
      </c>
      <c r="BE10" s="333"/>
      <c r="BF10" s="332"/>
      <c r="BG10" s="333">
        <f t="shared" ref="BG10" si="10">+Q10</f>
        <v>1</v>
      </c>
      <c r="BH10" s="320">
        <f t="shared" ref="BH10" si="11">IFERROR(BG10/SUM($L10:$W10)*100,0)</f>
        <v>9.0909090909090917</v>
      </c>
      <c r="BI10" s="334"/>
      <c r="BJ10" s="320">
        <f>IFERROR(BI10/SUM($L10:$W10)*100,0)</f>
        <v>0</v>
      </c>
      <c r="BK10" s="334"/>
      <c r="BL10" s="332"/>
      <c r="BM10" s="333">
        <f t="shared" ref="BM10" si="12">+R10</f>
        <v>1</v>
      </c>
      <c r="BN10" s="320">
        <f t="shared" ref="BN10" si="13">IFERROR(BM10/SUM($L10:$W10)*100,0)</f>
        <v>9.0909090909090917</v>
      </c>
      <c r="BO10" s="333"/>
      <c r="BP10" s="335">
        <f>IFERROR(BO10/SUM($L10:$W10)*100,0)</f>
        <v>0</v>
      </c>
      <c r="BQ10" s="332"/>
      <c r="BR10" s="332"/>
      <c r="BS10" s="332">
        <f t="shared" ref="BS10" si="14">+S10</f>
        <v>1</v>
      </c>
      <c r="BT10" s="335">
        <f t="shared" ref="BT10" si="15">IFERROR(BS10/SUM($L10:$W10)*100,0)</f>
        <v>9.0909090909090917</v>
      </c>
      <c r="BU10" s="332"/>
      <c r="BV10" s="335">
        <f>IFERROR(BU10/SUM($L10:$W10)*100,0)</f>
        <v>0</v>
      </c>
      <c r="BW10" s="332"/>
      <c r="BX10" s="332"/>
      <c r="BY10" s="332">
        <f t="shared" ref="BY10" si="16">+T10</f>
        <v>1</v>
      </c>
      <c r="BZ10" s="335">
        <f t="shared" ref="BZ10" si="17">IFERROR(BY10/SUM($L10:$W10)*100,0)</f>
        <v>9.0909090909090917</v>
      </c>
      <c r="CA10" s="332"/>
      <c r="CB10" s="335">
        <f>IFERROR(CA10/SUM($L10:$W10)*100,0)</f>
        <v>0</v>
      </c>
      <c r="CC10" s="332"/>
      <c r="CD10" s="332"/>
      <c r="CE10" s="332">
        <f t="shared" ref="CE10" si="18">+U10</f>
        <v>1</v>
      </c>
      <c r="CF10" s="335">
        <f t="shared" ref="CF10" si="19">IFERROR(CE10/SUM($L10:$W10)*100,0)</f>
        <v>9.0909090909090917</v>
      </c>
      <c r="CG10" s="332"/>
      <c r="CH10" s="335">
        <f>IFERROR(CG10/SUM($L10:$W10)*100,0)</f>
        <v>0</v>
      </c>
      <c r="CI10" s="332"/>
      <c r="CJ10" s="332"/>
      <c r="CK10" s="332">
        <f t="shared" ref="CK10" si="20">+V10</f>
        <v>1</v>
      </c>
      <c r="CL10" s="335">
        <f t="shared" ref="CL10" si="21">IFERROR(CK10/SUM($L10:$W10)*100,0)</f>
        <v>9.0909090909090917</v>
      </c>
      <c r="CM10" s="332"/>
      <c r="CN10" s="335">
        <f>IFERROR(CM10/SUM($L10:$W10)*100,0)</f>
        <v>0</v>
      </c>
      <c r="CO10" s="332"/>
      <c r="CP10" s="332"/>
      <c r="CQ10" s="332">
        <f t="shared" ref="CQ10" si="22">+W10</f>
        <v>1</v>
      </c>
      <c r="CR10" s="335">
        <f t="shared" ref="CR10" si="23">IFERROR(CQ10/SUM($L10:$W10)*100,0)</f>
        <v>9.0909090909090917</v>
      </c>
      <c r="CS10" s="332"/>
      <c r="CT10" s="335">
        <f>IFERROR(CS10/SUM($L10:$W10)*100,0)</f>
        <v>0</v>
      </c>
      <c r="CU10" s="332"/>
      <c r="CV10" s="332"/>
      <c r="CW10" s="332">
        <f t="shared" si="2"/>
        <v>0</v>
      </c>
      <c r="CX10" s="335">
        <f t="shared" si="2"/>
        <v>0</v>
      </c>
      <c r="CY10" s="231"/>
      <c r="CZ10" s="403"/>
      <c r="DA10" s="398"/>
      <c r="DB10" s="399"/>
      <c r="DC10" s="399"/>
      <c r="DD10" s="399"/>
      <c r="DE10" s="399"/>
      <c r="DF10" s="95"/>
      <c r="DG10" s="95"/>
      <c r="DH10" s="95"/>
      <c r="DI10" s="95"/>
      <c r="DJ10" s="95"/>
      <c r="DK10" s="95"/>
      <c r="DL10" s="404"/>
      <c r="DM10" s="405"/>
    </row>
    <row r="11" spans="1:117" s="79" customFormat="1">
      <c r="B11" s="65"/>
      <c r="C11" s="237"/>
      <c r="D11" s="237"/>
      <c r="E11" s="237"/>
      <c r="F11" s="237"/>
      <c r="G11" s="237"/>
      <c r="H11" s="238"/>
      <c r="I11" s="238"/>
      <c r="J11" s="187" t="s">
        <v>444</v>
      </c>
      <c r="K11" s="187"/>
      <c r="L11" s="187">
        <f>SUM(L9:L10)</f>
        <v>8</v>
      </c>
      <c r="M11" s="187">
        <f t="shared" ref="M11:W11" si="24">SUM(M9:M10)</f>
        <v>9</v>
      </c>
      <c r="N11" s="187">
        <f t="shared" si="24"/>
        <v>9</v>
      </c>
      <c r="O11" s="187">
        <f t="shared" si="24"/>
        <v>9</v>
      </c>
      <c r="P11" s="187">
        <f t="shared" si="24"/>
        <v>9</v>
      </c>
      <c r="Q11" s="187">
        <f t="shared" si="24"/>
        <v>9</v>
      </c>
      <c r="R11" s="187">
        <f t="shared" si="24"/>
        <v>9</v>
      </c>
      <c r="S11" s="187">
        <f t="shared" si="24"/>
        <v>9</v>
      </c>
      <c r="T11" s="187">
        <f t="shared" si="24"/>
        <v>9</v>
      </c>
      <c r="U11" s="187">
        <f t="shared" si="24"/>
        <v>9</v>
      </c>
      <c r="V11" s="187">
        <f t="shared" si="24"/>
        <v>9</v>
      </c>
      <c r="W11" s="187">
        <f t="shared" si="24"/>
        <v>9</v>
      </c>
      <c r="AB11" s="379" t="s">
        <v>445</v>
      </c>
      <c r="AC11" s="379">
        <f>SUM(AC9:AC10)</f>
        <v>8</v>
      </c>
      <c r="AD11" s="317">
        <f>IFERROR(AC11/SUM($L11:$W11),0)</f>
        <v>7.476635514018691E-2</v>
      </c>
      <c r="AE11" s="379">
        <f>SUM(AE9:AE10)</f>
        <v>0</v>
      </c>
      <c r="AF11" s="318">
        <f>IFERROR(AE11/SUM($L11:$W11),0)</f>
        <v>0</v>
      </c>
      <c r="AG11" s="395"/>
      <c r="AH11" s="395"/>
      <c r="AI11" s="379">
        <f>SUM(AI9:AI10)</f>
        <v>9</v>
      </c>
      <c r="AJ11" s="317">
        <f>IFERROR(AI11/SUM($L11:$W11),0)</f>
        <v>8.4112149532710276E-2</v>
      </c>
      <c r="AK11" s="379">
        <f>SUM(AK9:AK10)</f>
        <v>0</v>
      </c>
      <c r="AL11" s="318">
        <f>IFERROR(AK11/SUM($L11:$W11),0)</f>
        <v>0</v>
      </c>
      <c r="AM11" s="395"/>
      <c r="AN11" s="395"/>
      <c r="AO11" s="379">
        <f>SUM(AO9:AO10)</f>
        <v>9</v>
      </c>
      <c r="AP11" s="317">
        <f>IFERROR(AO11/SUM($L11:$W11),0)</f>
        <v>8.4112149532710276E-2</v>
      </c>
      <c r="AQ11" s="379">
        <f>SUM(AQ9:AQ10)</f>
        <v>0</v>
      </c>
      <c r="AR11" s="318">
        <f>IFERROR(AQ11/SUM($L11:$W11),0)</f>
        <v>0</v>
      </c>
      <c r="AS11" s="395"/>
      <c r="AT11" s="395"/>
      <c r="AU11" s="379">
        <f>SUM(AU9:AU10)</f>
        <v>9</v>
      </c>
      <c r="AV11" s="317">
        <f>IFERROR(AU11/SUM($L11:$W11),0)</f>
        <v>8.4112149532710276E-2</v>
      </c>
      <c r="AW11" s="379">
        <f>SUM(AW9:AW10)</f>
        <v>0</v>
      </c>
      <c r="AX11" s="318">
        <f>IFERROR(AW11/SUM($L11:$W11),0)</f>
        <v>0</v>
      </c>
      <c r="AY11" s="395"/>
      <c r="AZ11" s="395"/>
      <c r="BA11" s="379">
        <f>SUM(BA9:BA10)</f>
        <v>9</v>
      </c>
      <c r="BB11" s="317">
        <f>IFERROR(BA11/SUM($L11:$W11),0)</f>
        <v>8.4112149532710276E-2</v>
      </c>
      <c r="BC11" s="379">
        <f>SUM(BC9:BC10)</f>
        <v>0</v>
      </c>
      <c r="BD11" s="318">
        <f>IFERROR(BC11/SUM($L11:$W11),0)</f>
        <v>0</v>
      </c>
      <c r="BE11" s="395"/>
      <c r="BF11" s="395"/>
      <c r="BG11" s="379">
        <f>SUM(BG9:BG10)</f>
        <v>9</v>
      </c>
      <c r="BH11" s="317">
        <f>IFERROR(BG11/SUM($L11:$W11),0)</f>
        <v>8.4112149532710276E-2</v>
      </c>
      <c r="BI11" s="379">
        <f>SUM(BI9:BI10)</f>
        <v>0</v>
      </c>
      <c r="BJ11" s="318">
        <f>IFERROR(BI11/SUM($L11:$W11),0)</f>
        <v>0</v>
      </c>
      <c r="BK11" s="395"/>
      <c r="BL11" s="395"/>
      <c r="BM11" s="379">
        <f>SUM(BM9:BM10)</f>
        <v>9</v>
      </c>
      <c r="BN11" s="317">
        <f>IFERROR(BM11/SUM($L11:$W11),0)</f>
        <v>8.4112149532710276E-2</v>
      </c>
      <c r="BO11" s="379">
        <f>SUM(BO9:BO10)</f>
        <v>0</v>
      </c>
      <c r="BP11" s="318">
        <f>IFERROR(BO11/SUM($L11:$W11),0)</f>
        <v>0</v>
      </c>
      <c r="BQ11" s="395"/>
      <c r="BR11" s="395"/>
      <c r="BS11" s="379">
        <f>SUM(BS9:BS10)</f>
        <v>9</v>
      </c>
      <c r="BT11" s="317">
        <f>IFERROR(BS11/SUM($L11:$W11),0)</f>
        <v>8.4112149532710276E-2</v>
      </c>
      <c r="BU11" s="379">
        <f>SUM(BU9:BU10)</f>
        <v>0</v>
      </c>
      <c r="BV11" s="318">
        <f>IFERROR(BU11/SUM($L11:$W11),0)</f>
        <v>0</v>
      </c>
      <c r="BW11" s="395"/>
      <c r="BX11" s="395"/>
      <c r="BY11" s="379">
        <f>SUM(BY9:BY10)</f>
        <v>9</v>
      </c>
      <c r="BZ11" s="317">
        <f>IFERROR(BY11/SUM($L11:$W11),0)</f>
        <v>8.4112149532710276E-2</v>
      </c>
      <c r="CA11" s="379">
        <f>SUM(CA9:CA10)</f>
        <v>0</v>
      </c>
      <c r="CB11" s="318">
        <f>IFERROR(CA11/SUM($L11:$W11),0)</f>
        <v>0</v>
      </c>
      <c r="CC11" s="395"/>
      <c r="CD11" s="395"/>
      <c r="CE11" s="379">
        <f>SUM(CE9:CE10)</f>
        <v>9</v>
      </c>
      <c r="CF11" s="317">
        <f>IFERROR(CE11/SUM($L11:$W11),0)</f>
        <v>8.4112149532710276E-2</v>
      </c>
      <c r="CG11" s="379">
        <f>SUM(CG9:CG10)</f>
        <v>0</v>
      </c>
      <c r="CH11" s="318">
        <f>IFERROR(CG11/SUM($L11:$W11),0)</f>
        <v>0</v>
      </c>
      <c r="CI11" s="395"/>
      <c r="CJ11" s="395"/>
      <c r="CK11" s="379">
        <f>SUM(CK9:CK10)</f>
        <v>9</v>
      </c>
      <c r="CL11" s="317">
        <f>IFERROR(CK11/SUM($L11:$W11),0)</f>
        <v>8.4112149532710276E-2</v>
      </c>
      <c r="CM11" s="379">
        <f>SUM(CM9:CM10)</f>
        <v>0</v>
      </c>
      <c r="CN11" s="318">
        <f>IFERROR(CM11/SUM($L11:$W11),0)</f>
        <v>0</v>
      </c>
      <c r="CO11" s="395"/>
      <c r="CP11" s="395"/>
      <c r="CQ11" s="379">
        <f>SUM(CQ9:CQ10)</f>
        <v>9</v>
      </c>
      <c r="CR11" s="317">
        <f>IFERROR(CQ11/SUM($L11:$W11),0)</f>
        <v>8.4112149532710276E-2</v>
      </c>
      <c r="CS11" s="379">
        <f>SUM(CS9:CS10)</f>
        <v>0</v>
      </c>
      <c r="CT11" s="318">
        <f>IFERROR(CS11/SUM($L11:$W11),0)</f>
        <v>0</v>
      </c>
      <c r="CU11" s="395"/>
      <c r="CV11" s="395"/>
      <c r="CW11" s="395"/>
      <c r="CX11" s="379">
        <f>SUM(CT11,CN11,CH11,CB11,BV11,BP11,BJ11:BJ11,BD11,AX11,AR11,AL11,AF11)</f>
        <v>0</v>
      </c>
    </row>
    <row r="12" spans="1:117" s="79" customFormat="1"/>
    <row r="13" spans="1:117" s="79" customFormat="1">
      <c r="B13" s="97" t="s">
        <v>188</v>
      </c>
      <c r="C13" s="97" t="s">
        <v>196</v>
      </c>
      <c r="D13" s="97" t="s">
        <v>201</v>
      </c>
      <c r="E13" s="97" t="s">
        <v>202</v>
      </c>
      <c r="F13" s="97" t="s">
        <v>210</v>
      </c>
      <c r="G13" s="97" t="s">
        <v>211</v>
      </c>
    </row>
    <row r="14" spans="1:117" s="79" customFormat="1" ht="101.5">
      <c r="B14" s="446" t="s">
        <v>189</v>
      </c>
      <c r="C14" s="450" t="s">
        <v>608</v>
      </c>
      <c r="D14" s="448" t="s">
        <v>197</v>
      </c>
      <c r="E14" s="158" t="s">
        <v>315</v>
      </c>
      <c r="F14" s="159" t="s">
        <v>203</v>
      </c>
      <c r="G14" s="166" t="s">
        <v>212</v>
      </c>
    </row>
    <row r="15" spans="1:117" s="79" customFormat="1" ht="182">
      <c r="B15" s="446" t="s">
        <v>192</v>
      </c>
      <c r="C15" s="451" t="s">
        <v>607</v>
      </c>
      <c r="D15" s="449" t="s">
        <v>198</v>
      </c>
      <c r="E15" s="159" t="s">
        <v>316</v>
      </c>
      <c r="F15" s="162" t="s">
        <v>204</v>
      </c>
      <c r="G15" s="167" t="s">
        <v>213</v>
      </c>
    </row>
    <row r="16" spans="1:117" s="79" customFormat="1" ht="116">
      <c r="B16" s="447" t="s">
        <v>190</v>
      </c>
      <c r="C16" s="450" t="s">
        <v>195</v>
      </c>
      <c r="D16" s="448" t="s">
        <v>199</v>
      </c>
      <c r="E16" s="160" t="s">
        <v>317</v>
      </c>
      <c r="F16" s="162" t="s">
        <v>205</v>
      </c>
      <c r="G16" s="167" t="s">
        <v>214</v>
      </c>
    </row>
    <row r="17" spans="2:7" s="79" customFormat="1" ht="168">
      <c r="B17" s="154" t="s">
        <v>191</v>
      </c>
      <c r="C17" s="55"/>
      <c r="D17" s="157" t="s">
        <v>200</v>
      </c>
      <c r="E17" s="161" t="s">
        <v>318</v>
      </c>
      <c r="F17" s="162" t="s">
        <v>206</v>
      </c>
      <c r="G17" s="167" t="s">
        <v>215</v>
      </c>
    </row>
    <row r="18" spans="2:7" s="79" customFormat="1" ht="116">
      <c r="B18" s="56"/>
      <c r="C18" s="55"/>
      <c r="D18" s="55"/>
      <c r="E18" s="198" t="s">
        <v>322</v>
      </c>
      <c r="F18" s="158" t="s">
        <v>207</v>
      </c>
      <c r="G18" s="167" t="s">
        <v>216</v>
      </c>
    </row>
    <row r="19" spans="2:7" s="79" customFormat="1" ht="101.5">
      <c r="B19" s="55"/>
      <c r="C19" s="55"/>
      <c r="D19" s="55"/>
      <c r="E19" s="163" t="s">
        <v>319</v>
      </c>
      <c r="F19" s="158" t="s">
        <v>208</v>
      </c>
      <c r="G19" s="167" t="s">
        <v>217</v>
      </c>
    </row>
    <row r="20" spans="2:7" s="79" customFormat="1" ht="101.5">
      <c r="B20" s="55"/>
      <c r="C20" s="55"/>
      <c r="D20" s="55"/>
      <c r="E20" s="165" t="s">
        <v>320</v>
      </c>
      <c r="F20" s="158" t="s">
        <v>209</v>
      </c>
      <c r="G20" s="167" t="s">
        <v>218</v>
      </c>
    </row>
    <row r="21" spans="2:7" s="79" customFormat="1" ht="159.5">
      <c r="B21" s="55"/>
      <c r="C21" s="55"/>
      <c r="D21" s="55"/>
      <c r="E21" s="161" t="s">
        <v>321</v>
      </c>
      <c r="F21" s="55"/>
      <c r="G21" s="167" t="s">
        <v>219</v>
      </c>
    </row>
    <row r="22" spans="2:7" s="79" customFormat="1" ht="87">
      <c r="B22" s="55"/>
      <c r="C22" s="55"/>
      <c r="D22" s="55"/>
      <c r="E22" s="158" t="s">
        <v>323</v>
      </c>
      <c r="F22" s="55"/>
      <c r="G22" s="167" t="s">
        <v>220</v>
      </c>
    </row>
    <row r="23" spans="2:7" s="79" customFormat="1" ht="87">
      <c r="B23" s="55"/>
      <c r="C23" s="55"/>
      <c r="D23" s="55"/>
      <c r="E23" s="158" t="s">
        <v>324</v>
      </c>
      <c r="F23" s="55"/>
      <c r="G23" s="167" t="s">
        <v>221</v>
      </c>
    </row>
    <row r="24" spans="2:7" s="79" customFormat="1" ht="116">
      <c r="B24" s="55"/>
      <c r="C24" s="55"/>
      <c r="D24" s="55"/>
      <c r="E24" s="164" t="s">
        <v>325</v>
      </c>
      <c r="F24" s="55"/>
      <c r="G24" s="167" t="s">
        <v>222</v>
      </c>
    </row>
    <row r="25" spans="2:7" s="79" customFormat="1" ht="72.5">
      <c r="B25" s="55"/>
      <c r="C25" s="55"/>
      <c r="D25" s="55"/>
      <c r="E25" s="160" t="s">
        <v>326</v>
      </c>
      <c r="F25" s="55"/>
      <c r="G25" s="168" t="s">
        <v>223</v>
      </c>
    </row>
    <row r="26" spans="2:7" s="79" customFormat="1" ht="72.5">
      <c r="B26" s="55"/>
      <c r="C26" s="55"/>
      <c r="D26" s="55"/>
      <c r="E26" s="55"/>
      <c r="F26" s="55"/>
      <c r="G26" s="168" t="s">
        <v>224</v>
      </c>
    </row>
    <row r="27" spans="2:7" s="79" customFormat="1" ht="72.5">
      <c r="B27" s="55"/>
      <c r="C27" s="55"/>
      <c r="D27" s="55"/>
      <c r="E27" s="55"/>
      <c r="F27" s="55"/>
      <c r="G27" s="168" t="s">
        <v>225</v>
      </c>
    </row>
    <row r="28" spans="2:7" s="79" customFormat="1" ht="101.5">
      <c r="B28" s="55"/>
      <c r="C28" s="55"/>
      <c r="D28" s="55"/>
      <c r="E28" s="55"/>
      <c r="F28" s="55"/>
      <c r="G28" s="168" t="s">
        <v>226</v>
      </c>
    </row>
    <row r="29" spans="2:7" s="79" customFormat="1" ht="101.5">
      <c r="B29" s="55"/>
      <c r="C29" s="55"/>
      <c r="D29" s="55"/>
      <c r="E29" s="55"/>
      <c r="F29" s="55"/>
      <c r="G29" s="168" t="s">
        <v>227</v>
      </c>
    </row>
    <row r="30" spans="2:7" s="79" customFormat="1" ht="58">
      <c r="B30" s="55"/>
      <c r="C30" s="55"/>
      <c r="D30" s="55"/>
      <c r="E30" s="55"/>
      <c r="F30" s="55"/>
      <c r="G30" s="168" t="s">
        <v>228</v>
      </c>
    </row>
    <row r="31" spans="2:7" s="79" customFormat="1" ht="72.5">
      <c r="B31" s="55"/>
      <c r="C31" s="55"/>
      <c r="D31" s="55"/>
      <c r="E31" s="55"/>
      <c r="F31" s="55"/>
      <c r="G31" s="168" t="s">
        <v>229</v>
      </c>
    </row>
    <row r="32" spans="2:7" s="79" customFormat="1" ht="87">
      <c r="B32" s="55"/>
      <c r="C32" s="55"/>
      <c r="D32" s="55"/>
      <c r="E32" s="55"/>
      <c r="F32" s="55"/>
      <c r="G32" s="168" t="s">
        <v>230</v>
      </c>
    </row>
    <row r="33" spans="2:7" s="79" customFormat="1" ht="72.5">
      <c r="B33" s="55"/>
      <c r="C33" s="55"/>
      <c r="D33" s="55"/>
      <c r="E33" s="55"/>
      <c r="F33" s="55"/>
      <c r="G33" s="168" t="s">
        <v>231</v>
      </c>
    </row>
    <row r="34" spans="2:7" s="79" customFormat="1" ht="43.5">
      <c r="B34" s="55"/>
      <c r="C34" s="55"/>
      <c r="D34" s="55"/>
      <c r="E34" s="55"/>
      <c r="F34" s="55"/>
      <c r="G34" s="168" t="s">
        <v>232</v>
      </c>
    </row>
    <row r="35" spans="2:7" s="79" customFormat="1"/>
    <row r="36" spans="2:7" s="79" customFormat="1"/>
    <row r="37" spans="2:7" s="79" customFormat="1"/>
    <row r="38" spans="2:7" s="79" customFormat="1"/>
    <row r="39" spans="2:7" s="79" customFormat="1"/>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sheetData>
  <sheetProtection sort="0" autoFilter="0"/>
  <mergeCells count="64">
    <mergeCell ref="J9:K9"/>
    <mergeCell ref="J10:K10"/>
    <mergeCell ref="DE7:DE8"/>
    <mergeCell ref="DF7:DF8"/>
    <mergeCell ref="DG7:DG8"/>
    <mergeCell ref="CW7:CW8"/>
    <mergeCell ref="CX7:CX8"/>
    <mergeCell ref="DA7:DA8"/>
    <mergeCell ref="DB7:DB8"/>
    <mergeCell ref="DC7:DC8"/>
    <mergeCell ref="DD7:DD8"/>
    <mergeCell ref="BG7:BL7"/>
    <mergeCell ref="BM7:BQ7"/>
    <mergeCell ref="BS7:BX7"/>
    <mergeCell ref="Z6:Z8"/>
    <mergeCell ref="AA6:AA8"/>
    <mergeCell ref="DA6:DL6"/>
    <mergeCell ref="DM6:DM8"/>
    <mergeCell ref="DK7:DK8"/>
    <mergeCell ref="DL7:DL8"/>
    <mergeCell ref="DH7:DH8"/>
    <mergeCell ref="DI7:DI8"/>
    <mergeCell ref="DJ7:DJ8"/>
    <mergeCell ref="AB6:AB8"/>
    <mergeCell ref="AC6:CX6"/>
    <mergeCell ref="AC7:AH7"/>
    <mergeCell ref="AI7:AN7"/>
    <mergeCell ref="AO7:AT7"/>
    <mergeCell ref="AU7:AZ7"/>
    <mergeCell ref="BA7:BF7"/>
    <mergeCell ref="CY6:CY8"/>
    <mergeCell ref="CZ6:CZ8"/>
    <mergeCell ref="BY7:CD7"/>
    <mergeCell ref="CE7:CJ7"/>
    <mergeCell ref="CK7:CP7"/>
    <mergeCell ref="CQ7:CU7"/>
    <mergeCell ref="Y6:Y8"/>
    <mergeCell ref="B6:B8"/>
    <mergeCell ref="C6:C8"/>
    <mergeCell ref="D6:D8"/>
    <mergeCell ref="E6:E8"/>
    <mergeCell ref="F6:F8"/>
    <mergeCell ref="G6:G8"/>
    <mergeCell ref="H6:H8"/>
    <mergeCell ref="I6:I8"/>
    <mergeCell ref="J6:K8"/>
    <mergeCell ref="L6:W7"/>
    <mergeCell ref="X6:X8"/>
    <mergeCell ref="B4:AM4"/>
    <mergeCell ref="BG4:CH4"/>
    <mergeCell ref="CI4:CN4"/>
    <mergeCell ref="BG5:CA5"/>
    <mergeCell ref="CC5:CG5"/>
    <mergeCell ref="CI5:CN5"/>
    <mergeCell ref="B1:AF1"/>
    <mergeCell ref="AI1:AL1"/>
    <mergeCell ref="BG1:CA1"/>
    <mergeCell ref="CC1:CG1"/>
    <mergeCell ref="CI1:CN1"/>
    <mergeCell ref="C3:AF3"/>
    <mergeCell ref="AG3:AM3"/>
    <mergeCell ref="BH3:CA3"/>
    <mergeCell ref="CB3:CH3"/>
    <mergeCell ref="CK3:CN3"/>
  </mergeCells>
  <conditionalFormatting sqref="CX9:CX10">
    <cfRule type="colorScale" priority="2">
      <colorScale>
        <cfvo type="num" val="0"/>
        <cfvo type="num" val="0.6"/>
        <cfvo type="num" val="0.99"/>
        <color rgb="FFC00000"/>
        <color rgb="FFFFEB84"/>
        <color rgb="FF1DA275"/>
      </colorScale>
    </cfRule>
  </conditionalFormatting>
  <conditionalFormatting sqref="CX9:CY10">
    <cfRule type="cellIs" dxfId="2" priority="1" operator="equal">
      <formula>1</formula>
    </cfRule>
  </conditionalFormatting>
  <conditionalFormatting sqref="CY9:CY10">
    <cfRule type="colorScale" priority="4">
      <colorScale>
        <cfvo type="num" val="0"/>
        <cfvo type="num" val="0.6"/>
        <cfvo type="num" val="0.99"/>
        <color rgb="FFC00000"/>
        <color rgb="FFFFEB84"/>
        <color rgb="FF1DA275"/>
      </colorScale>
    </cfRule>
  </conditionalFormatting>
  <dataValidations count="2">
    <dataValidation type="whole" showInputMessage="1" showErrorMessage="1" error="SUPERA LA META PROGRAMADA" sqref="AE9:AE10" xr:uid="{3C97FABE-FB43-4EC9-BFA0-BA1D94421B4A}">
      <formula1>0</formula1>
      <formula2>#REF!-AC9</formula2>
    </dataValidation>
    <dataValidation type="list" allowBlank="1" showInputMessage="1" showErrorMessage="1" sqref="B9:G11" xr:uid="{83C2FE1C-3117-4712-A3BE-82BC4EBABEDC}">
      <formula1>#REF!</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8662E-AEB7-4B74-96D2-0A971AFA2995}">
  <sheetPr>
    <tabColor theme="9" tint="0.59999389629810485"/>
  </sheetPr>
  <dimension ref="A1:DM93"/>
  <sheetViews>
    <sheetView topLeftCell="B3" zoomScale="70" zoomScaleNormal="70" zoomScaleSheetLayoutView="90" zoomScalePageLayoutView="60" workbookViewId="0">
      <selection activeCell="G6" sqref="G6:G8"/>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28.54296875" style="55" customWidth="1"/>
    <col min="6" max="6" width="21" style="55" customWidth="1"/>
    <col min="7" max="7" width="20.1796875" style="55" customWidth="1"/>
    <col min="8" max="8" width="19.7265625" style="55" customWidth="1"/>
    <col min="9" max="9" width="25.81640625" style="55" customWidth="1"/>
    <col min="10"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16.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81</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525"/>
      <c r="AJ1" s="525"/>
      <c r="AK1" s="525"/>
      <c r="AL1" s="525"/>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525"/>
      <c r="CD1" s="525"/>
      <c r="CE1" s="525"/>
      <c r="CF1" s="525"/>
      <c r="CG1" s="525"/>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t="s">
        <v>847</v>
      </c>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525"/>
      <c r="CD5" s="525"/>
      <c r="CE5" s="525"/>
      <c r="CF5" s="525"/>
      <c r="CG5" s="525"/>
      <c r="CH5" s="80"/>
      <c r="CI5" s="524"/>
      <c r="CJ5" s="524"/>
      <c r="CK5" s="524"/>
      <c r="CL5" s="524"/>
      <c r="CM5" s="524"/>
      <c r="CN5" s="524"/>
    </row>
    <row r="6" spans="1:117" ht="15" customHeight="1" thickBot="1">
      <c r="A6" s="82"/>
      <c r="B6" s="534" t="s">
        <v>292</v>
      </c>
      <c r="C6" s="534" t="s">
        <v>609</v>
      </c>
      <c r="D6" s="534" t="s">
        <v>294</v>
      </c>
      <c r="E6" s="534" t="s">
        <v>5</v>
      </c>
      <c r="F6" s="534" t="s">
        <v>838</v>
      </c>
      <c r="G6" s="534" t="s">
        <v>846</v>
      </c>
      <c r="H6" s="532" t="s">
        <v>295</v>
      </c>
      <c r="I6" s="532" t="s">
        <v>9</v>
      </c>
      <c r="J6" s="533" t="s">
        <v>148</v>
      </c>
      <c r="K6" s="533"/>
      <c r="L6" s="535" t="s">
        <v>339</v>
      </c>
      <c r="M6" s="535"/>
      <c r="N6" s="535"/>
      <c r="O6" s="535"/>
      <c r="P6" s="535"/>
      <c r="Q6" s="535"/>
      <c r="R6" s="535"/>
      <c r="S6" s="535"/>
      <c r="T6" s="535"/>
      <c r="U6" s="535"/>
      <c r="V6" s="535"/>
      <c r="W6" s="535"/>
      <c r="X6" s="535" t="s">
        <v>340</v>
      </c>
      <c r="Y6" s="533" t="s">
        <v>296</v>
      </c>
      <c r="Z6" s="533" t="s">
        <v>149</v>
      </c>
      <c r="AA6" s="533" t="s">
        <v>150</v>
      </c>
      <c r="AB6" s="533" t="s">
        <v>151</v>
      </c>
      <c r="AC6" s="533" t="s">
        <v>152</v>
      </c>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50" t="s">
        <v>348</v>
      </c>
      <c r="CZ6" s="553" t="s">
        <v>153</v>
      </c>
      <c r="DA6" s="555" t="s">
        <v>154</v>
      </c>
      <c r="DB6" s="556"/>
      <c r="DC6" s="556"/>
      <c r="DD6" s="556"/>
      <c r="DE6" s="556"/>
      <c r="DF6" s="556"/>
      <c r="DG6" s="556"/>
      <c r="DH6" s="556"/>
      <c r="DI6" s="556"/>
      <c r="DJ6" s="556"/>
      <c r="DK6" s="556"/>
      <c r="DL6" s="557"/>
      <c r="DM6" s="536" t="s">
        <v>155</v>
      </c>
    </row>
    <row r="7" spans="1:117" ht="15" customHeight="1">
      <c r="A7" s="82"/>
      <c r="B7" s="534"/>
      <c r="C7" s="534"/>
      <c r="D7" s="534"/>
      <c r="E7" s="534"/>
      <c r="F7" s="534"/>
      <c r="G7" s="534"/>
      <c r="H7" s="532"/>
      <c r="I7" s="532"/>
      <c r="J7" s="533"/>
      <c r="K7" s="533"/>
      <c r="L7" s="535"/>
      <c r="M7" s="535"/>
      <c r="N7" s="535"/>
      <c r="O7" s="535"/>
      <c r="P7" s="535"/>
      <c r="Q7" s="535"/>
      <c r="R7" s="535"/>
      <c r="S7" s="535"/>
      <c r="T7" s="535"/>
      <c r="U7" s="535"/>
      <c r="V7" s="535"/>
      <c r="W7" s="535"/>
      <c r="X7" s="535"/>
      <c r="Y7" s="533"/>
      <c r="Z7" s="533"/>
      <c r="AA7" s="533"/>
      <c r="AB7" s="533"/>
      <c r="AC7" s="533" t="s">
        <v>156</v>
      </c>
      <c r="AD7" s="533"/>
      <c r="AE7" s="533"/>
      <c r="AF7" s="533"/>
      <c r="AG7" s="533"/>
      <c r="AH7" s="533"/>
      <c r="AI7" s="547" t="s">
        <v>157</v>
      </c>
      <c r="AJ7" s="547"/>
      <c r="AK7" s="547"/>
      <c r="AL7" s="547"/>
      <c r="AM7" s="547"/>
      <c r="AN7" s="547"/>
      <c r="AO7" s="533" t="s">
        <v>158</v>
      </c>
      <c r="AP7" s="533"/>
      <c r="AQ7" s="533"/>
      <c r="AR7" s="533"/>
      <c r="AS7" s="533"/>
      <c r="AT7" s="533"/>
      <c r="AU7" s="547" t="s">
        <v>159</v>
      </c>
      <c r="AV7" s="547"/>
      <c r="AW7" s="547"/>
      <c r="AX7" s="547"/>
      <c r="AY7" s="547"/>
      <c r="AZ7" s="547"/>
      <c r="BA7" s="533" t="s">
        <v>160</v>
      </c>
      <c r="BB7" s="533"/>
      <c r="BC7" s="533"/>
      <c r="BD7" s="533"/>
      <c r="BE7" s="533"/>
      <c r="BF7" s="533"/>
      <c r="BG7" s="547" t="s">
        <v>161</v>
      </c>
      <c r="BH7" s="547"/>
      <c r="BI7" s="547"/>
      <c r="BJ7" s="547"/>
      <c r="BK7" s="547"/>
      <c r="BL7" s="547"/>
      <c r="BM7" s="533" t="s">
        <v>162</v>
      </c>
      <c r="BN7" s="533"/>
      <c r="BO7" s="533"/>
      <c r="BP7" s="533"/>
      <c r="BQ7" s="533"/>
      <c r="BR7" s="229"/>
      <c r="BS7" s="547" t="s">
        <v>163</v>
      </c>
      <c r="BT7" s="547"/>
      <c r="BU7" s="547"/>
      <c r="BV7" s="547"/>
      <c r="BW7" s="547"/>
      <c r="BX7" s="547"/>
      <c r="BY7" s="533" t="s">
        <v>164</v>
      </c>
      <c r="BZ7" s="533"/>
      <c r="CA7" s="533"/>
      <c r="CB7" s="533"/>
      <c r="CC7" s="533"/>
      <c r="CD7" s="533"/>
      <c r="CE7" s="547" t="s">
        <v>165</v>
      </c>
      <c r="CF7" s="547"/>
      <c r="CG7" s="547"/>
      <c r="CH7" s="547"/>
      <c r="CI7" s="547"/>
      <c r="CJ7" s="547"/>
      <c r="CK7" s="533" t="s">
        <v>166</v>
      </c>
      <c r="CL7" s="533"/>
      <c r="CM7" s="533"/>
      <c r="CN7" s="533"/>
      <c r="CO7" s="533"/>
      <c r="CP7" s="533"/>
      <c r="CQ7" s="547" t="s">
        <v>167</v>
      </c>
      <c r="CR7" s="547"/>
      <c r="CS7" s="547"/>
      <c r="CT7" s="547"/>
      <c r="CU7" s="547"/>
      <c r="CV7" s="192"/>
      <c r="CW7" s="533" t="s">
        <v>168</v>
      </c>
      <c r="CX7" s="533" t="s">
        <v>169</v>
      </c>
      <c r="CY7" s="551"/>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3.5" thickBot="1">
      <c r="A8" s="82"/>
      <c r="B8" s="534"/>
      <c r="C8" s="534"/>
      <c r="D8" s="534"/>
      <c r="E8" s="534"/>
      <c r="F8" s="534"/>
      <c r="G8" s="534"/>
      <c r="H8" s="532"/>
      <c r="I8" s="532"/>
      <c r="J8" s="533"/>
      <c r="K8" s="533"/>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533"/>
      <c r="AC8" s="229" t="s">
        <v>170</v>
      </c>
      <c r="AD8" s="229" t="s">
        <v>171</v>
      </c>
      <c r="AE8" s="229" t="s">
        <v>172</v>
      </c>
      <c r="AF8" s="229" t="s">
        <v>173</v>
      </c>
      <c r="AG8" s="229" t="s">
        <v>297</v>
      </c>
      <c r="AH8" s="229" t="s">
        <v>327</v>
      </c>
      <c r="AI8" s="192" t="s">
        <v>170</v>
      </c>
      <c r="AJ8" s="192" t="s">
        <v>171</v>
      </c>
      <c r="AK8" s="192" t="s">
        <v>172</v>
      </c>
      <c r="AL8" s="192" t="s">
        <v>173</v>
      </c>
      <c r="AM8" s="192" t="s">
        <v>297</v>
      </c>
      <c r="AN8" s="192" t="s">
        <v>327</v>
      </c>
      <c r="AO8" s="229" t="s">
        <v>170</v>
      </c>
      <c r="AP8" s="229" t="s">
        <v>171</v>
      </c>
      <c r="AQ8" s="229" t="s">
        <v>172</v>
      </c>
      <c r="AR8" s="229" t="s">
        <v>173</v>
      </c>
      <c r="AS8" s="229" t="s">
        <v>297</v>
      </c>
      <c r="AT8" s="229" t="s">
        <v>327</v>
      </c>
      <c r="AU8" s="192" t="s">
        <v>170</v>
      </c>
      <c r="AV8" s="192" t="s">
        <v>171</v>
      </c>
      <c r="AW8" s="192" t="s">
        <v>172</v>
      </c>
      <c r="AX8" s="192" t="s">
        <v>173</v>
      </c>
      <c r="AY8" s="192" t="s">
        <v>297</v>
      </c>
      <c r="AZ8" s="192" t="s">
        <v>327</v>
      </c>
      <c r="BA8" s="229" t="s">
        <v>170</v>
      </c>
      <c r="BB8" s="229" t="s">
        <v>171</v>
      </c>
      <c r="BC8" s="229" t="s">
        <v>172</v>
      </c>
      <c r="BD8" s="229" t="s">
        <v>173</v>
      </c>
      <c r="BE8" s="229" t="s">
        <v>297</v>
      </c>
      <c r="BF8" s="229" t="s">
        <v>327</v>
      </c>
      <c r="BG8" s="192" t="s">
        <v>170</v>
      </c>
      <c r="BH8" s="192" t="s">
        <v>171</v>
      </c>
      <c r="BI8" s="192" t="s">
        <v>172</v>
      </c>
      <c r="BJ8" s="192" t="s">
        <v>173</v>
      </c>
      <c r="BK8" s="192" t="s">
        <v>297</v>
      </c>
      <c r="BL8" s="192" t="s">
        <v>327</v>
      </c>
      <c r="BM8" s="229" t="s">
        <v>170</v>
      </c>
      <c r="BN8" s="229" t="s">
        <v>171</v>
      </c>
      <c r="BO8" s="229" t="s">
        <v>172</v>
      </c>
      <c r="BP8" s="229" t="s">
        <v>173</v>
      </c>
      <c r="BQ8" s="229" t="s">
        <v>297</v>
      </c>
      <c r="BR8" s="229" t="s">
        <v>327</v>
      </c>
      <c r="BS8" s="192" t="s">
        <v>170</v>
      </c>
      <c r="BT8" s="250" t="s">
        <v>171</v>
      </c>
      <c r="BU8" s="192" t="s">
        <v>172</v>
      </c>
      <c r="BV8" s="192" t="s">
        <v>173</v>
      </c>
      <c r="BW8" s="192" t="s">
        <v>297</v>
      </c>
      <c r="BX8" s="192" t="s">
        <v>327</v>
      </c>
      <c r="BY8" s="229" t="s">
        <v>170</v>
      </c>
      <c r="BZ8" s="229" t="s">
        <v>171</v>
      </c>
      <c r="CA8" s="229" t="s">
        <v>172</v>
      </c>
      <c r="CB8" s="251" t="s">
        <v>173</v>
      </c>
      <c r="CC8" s="229" t="s">
        <v>297</v>
      </c>
      <c r="CD8" s="229" t="s">
        <v>327</v>
      </c>
      <c r="CE8" s="192" t="s">
        <v>170</v>
      </c>
      <c r="CF8" s="192" t="s">
        <v>171</v>
      </c>
      <c r="CG8" s="192" t="s">
        <v>172</v>
      </c>
      <c r="CH8" s="192" t="s">
        <v>173</v>
      </c>
      <c r="CI8" s="192" t="s">
        <v>297</v>
      </c>
      <c r="CJ8" s="192" t="s">
        <v>327</v>
      </c>
      <c r="CK8" s="229" t="s">
        <v>170</v>
      </c>
      <c r="CL8" s="229" t="s">
        <v>171</v>
      </c>
      <c r="CM8" s="229" t="s">
        <v>172</v>
      </c>
      <c r="CN8" s="229" t="s">
        <v>173</v>
      </c>
      <c r="CO8" s="229" t="s">
        <v>297</v>
      </c>
      <c r="CP8" s="229" t="s">
        <v>327</v>
      </c>
      <c r="CQ8" s="192" t="s">
        <v>170</v>
      </c>
      <c r="CR8" s="192" t="s">
        <v>171</v>
      </c>
      <c r="CS8" s="192" t="s">
        <v>172</v>
      </c>
      <c r="CT8" s="192" t="s">
        <v>173</v>
      </c>
      <c r="CU8" s="229" t="s">
        <v>297</v>
      </c>
      <c r="CV8" s="229" t="s">
        <v>327</v>
      </c>
      <c r="CW8" s="533"/>
      <c r="CX8" s="533"/>
      <c r="CY8" s="552"/>
      <c r="CZ8" s="554"/>
      <c r="DA8" s="559"/>
      <c r="DB8" s="542"/>
      <c r="DC8" s="542"/>
      <c r="DD8" s="542"/>
      <c r="DE8" s="532"/>
      <c r="DF8" s="542"/>
      <c r="DG8" s="542"/>
      <c r="DH8" s="542"/>
      <c r="DI8" s="542"/>
      <c r="DJ8" s="542"/>
      <c r="DK8" s="542"/>
      <c r="DL8" s="544"/>
      <c r="DM8" s="562"/>
    </row>
    <row r="9" spans="1:117" ht="138" customHeight="1" thickBot="1">
      <c r="A9" s="82"/>
      <c r="B9" s="273" t="s">
        <v>190</v>
      </c>
      <c r="C9" s="316" t="s">
        <v>195</v>
      </c>
      <c r="D9" s="316" t="s">
        <v>200</v>
      </c>
      <c r="E9" s="316" t="s">
        <v>325</v>
      </c>
      <c r="F9" s="316" t="s">
        <v>207</v>
      </c>
      <c r="G9" s="316" t="s">
        <v>225</v>
      </c>
      <c r="H9" s="287" t="s">
        <v>412</v>
      </c>
      <c r="I9" s="287" t="s">
        <v>629</v>
      </c>
      <c r="J9" s="687" t="s">
        <v>848</v>
      </c>
      <c r="K9" s="688"/>
      <c r="L9" s="266"/>
      <c r="M9" s="266">
        <v>14</v>
      </c>
      <c r="N9" s="266"/>
      <c r="O9" s="266">
        <v>10</v>
      </c>
      <c r="P9" s="266"/>
      <c r="Q9" s="266">
        <v>9</v>
      </c>
      <c r="R9" s="266"/>
      <c r="S9" s="266">
        <v>18</v>
      </c>
      <c r="T9" s="266"/>
      <c r="U9" s="266">
        <v>11</v>
      </c>
      <c r="V9" s="266"/>
      <c r="W9" s="266">
        <v>14</v>
      </c>
      <c r="X9" s="266" t="s">
        <v>82</v>
      </c>
      <c r="Y9" s="310">
        <v>0</v>
      </c>
      <c r="Z9" s="506" t="s">
        <v>849</v>
      </c>
      <c r="AA9" s="507" t="s">
        <v>850</v>
      </c>
      <c r="AB9" s="312">
        <v>1</v>
      </c>
      <c r="AC9" s="477">
        <f>+L9</f>
        <v>0</v>
      </c>
      <c r="AD9" s="331">
        <f>IFERROR(AC9/SUM($M9:$X9)*100,0)</f>
        <v>0</v>
      </c>
      <c r="AE9" s="330"/>
      <c r="AF9" s="331">
        <f>IFERROR(AE9/SUM($L9:$W9)*100,0)</f>
        <v>0</v>
      </c>
      <c r="AG9" s="330"/>
      <c r="AH9" s="332"/>
      <c r="AI9" s="330">
        <f>+M9</f>
        <v>14</v>
      </c>
      <c r="AJ9" s="331">
        <f>IFERROR(AI9/SUM($M9:$X9)*100,0)</f>
        <v>18.421052631578945</v>
      </c>
      <c r="AK9" s="330"/>
      <c r="AL9" s="331">
        <f>IFERROR(AK9/SUM($L9:$W9)*100,0)</f>
        <v>0</v>
      </c>
      <c r="AM9" s="330"/>
      <c r="AN9" s="332"/>
      <c r="AO9" s="330">
        <f>+N9</f>
        <v>0</v>
      </c>
      <c r="AP9" s="331">
        <f>IFERROR(AO9/SUM($M9:$X9)*100,0)</f>
        <v>0</v>
      </c>
      <c r="AQ9" s="330"/>
      <c r="AR9" s="331">
        <f>IFERROR(AQ9/SUM($L9:$W9)*100,0)</f>
        <v>0</v>
      </c>
      <c r="AS9" s="330"/>
      <c r="AT9" s="332"/>
      <c r="AU9" s="330">
        <f>+O9</f>
        <v>10</v>
      </c>
      <c r="AV9" s="331">
        <f>IFERROR(AU9/SUM($M9:$X9)*100,0)</f>
        <v>13.157894736842104</v>
      </c>
      <c r="AW9" s="330"/>
      <c r="AX9" s="331">
        <f>IFERROR(AW9/SUM($L9:$W9)*100,0)</f>
        <v>0</v>
      </c>
      <c r="AY9" s="96"/>
      <c r="AZ9" s="95"/>
      <c r="BA9" s="94">
        <f>+P9</f>
        <v>0</v>
      </c>
      <c r="BB9" s="331">
        <f>IFERROR(BA9/SUM($M9:$X9)*100,0)</f>
        <v>0</v>
      </c>
      <c r="BC9" s="330"/>
      <c r="BD9" s="331">
        <f>IFERROR(BC9/SUM($L9:$W9)*100,0)</f>
        <v>0</v>
      </c>
      <c r="BE9" s="94"/>
      <c r="BF9" s="95"/>
      <c r="BG9" s="94">
        <f>+Q9</f>
        <v>9</v>
      </c>
      <c r="BH9" s="331">
        <f>IFERROR(BG9/SUM($M9:$X9)*100,0)</f>
        <v>11.842105263157894</v>
      </c>
      <c r="BI9" s="330"/>
      <c r="BJ9" s="331">
        <f>IFERROR(BI9/SUM($L9:$W9)*100,0)</f>
        <v>0</v>
      </c>
      <c r="BK9" s="151"/>
      <c r="BL9" s="95"/>
      <c r="BM9" s="94">
        <f>+R9</f>
        <v>0</v>
      </c>
      <c r="BN9" s="331">
        <f>IFERROR(BM9/SUM($M9:$X9)*100,0)</f>
        <v>0</v>
      </c>
      <c r="BO9" s="330"/>
      <c r="BP9" s="331">
        <f>IFERROR(BO9/SUM($L9:$W9)*100,0)</f>
        <v>0</v>
      </c>
      <c r="BQ9" s="95"/>
      <c r="BR9" s="95"/>
      <c r="BS9" s="95">
        <f>+S9</f>
        <v>18</v>
      </c>
      <c r="BT9" s="331">
        <f>IFERROR(BS9/SUM($M9:$X9)*100,0)</f>
        <v>23.684210526315788</v>
      </c>
      <c r="BU9" s="330"/>
      <c r="BV9" s="331">
        <f>IFERROR(BU9/SUM($L9:$W9)*100,0)</f>
        <v>0</v>
      </c>
      <c r="BW9" s="95"/>
      <c r="BX9" s="95"/>
      <c r="BY9" s="95">
        <f>+T9</f>
        <v>0</v>
      </c>
      <c r="BZ9" s="331">
        <f>IFERROR(BY9/SUM($M9:$X9)*100,0)</f>
        <v>0</v>
      </c>
      <c r="CA9" s="330"/>
      <c r="CB9" s="331">
        <f>IFERROR(CA9/SUM($L9:$W9)*100,0)</f>
        <v>0</v>
      </c>
      <c r="CC9" s="95"/>
      <c r="CD9" s="95"/>
      <c r="CE9" s="95">
        <f>+U9</f>
        <v>11</v>
      </c>
      <c r="CF9" s="331">
        <f>IFERROR(CE9/SUM($M9:$X9)*100,0)</f>
        <v>14.473684210526317</v>
      </c>
      <c r="CG9" s="330"/>
      <c r="CH9" s="331">
        <f>IFERROR(CG9/SUM($L9:$W9)*100,0)</f>
        <v>0</v>
      </c>
      <c r="CI9" s="95"/>
      <c r="CJ9" s="95"/>
      <c r="CK9" s="95">
        <f>+V9</f>
        <v>0</v>
      </c>
      <c r="CL9" s="331">
        <f>IFERROR(CK9/SUM($M9:$X9)*100,0)</f>
        <v>0</v>
      </c>
      <c r="CM9" s="330"/>
      <c r="CN9" s="331">
        <f>IFERROR(CM9/SUM($L9:$W9)*100,0)</f>
        <v>0</v>
      </c>
      <c r="CO9" s="95"/>
      <c r="CP9" s="95"/>
      <c r="CQ9" s="95">
        <f>+W9</f>
        <v>14</v>
      </c>
      <c r="CR9" s="331">
        <f>IFERROR(CQ9/SUM($M9:$X9)*100,0)</f>
        <v>18.421052631578945</v>
      </c>
      <c r="CS9" s="330"/>
      <c r="CT9" s="331">
        <f>IFERROR(CS9/SUM($L9:$W9)*100,0)</f>
        <v>0</v>
      </c>
      <c r="CU9" s="95"/>
      <c r="CV9" s="95"/>
      <c r="CW9" s="95">
        <f t="shared" ref="CW9:CX9" si="0">SUM(CS9,CM9,CG9,CA9,BU9,BO9,BI9,BC9,AW9,AQ9,AK9,AE9)</f>
        <v>0</v>
      </c>
      <c r="CX9" s="232">
        <f t="shared" si="0"/>
        <v>0</v>
      </c>
      <c r="CY9" s="230"/>
      <c r="CZ9" s="106"/>
      <c r="DA9" s="99"/>
      <c r="DB9" s="129"/>
      <c r="DC9" s="130"/>
      <c r="DD9" s="130"/>
      <c r="DE9"/>
      <c r="DF9" s="84"/>
      <c r="DG9" s="84"/>
      <c r="DH9" s="84"/>
      <c r="DI9" s="84"/>
      <c r="DJ9" s="84"/>
      <c r="DK9" s="84"/>
      <c r="DL9" s="85"/>
      <c r="DM9" s="91"/>
    </row>
    <row r="10" spans="1:117" ht="108.75" customHeight="1" thickBot="1">
      <c r="A10" s="82"/>
      <c r="B10" s="273" t="s">
        <v>190</v>
      </c>
      <c r="C10" s="316" t="s">
        <v>195</v>
      </c>
      <c r="D10" s="316" t="s">
        <v>200</v>
      </c>
      <c r="E10" s="316" t="s">
        <v>325</v>
      </c>
      <c r="F10" s="316" t="s">
        <v>207</v>
      </c>
      <c r="G10" s="316" t="s">
        <v>225</v>
      </c>
      <c r="H10" s="287" t="s">
        <v>412</v>
      </c>
      <c r="I10" s="287" t="s">
        <v>629</v>
      </c>
      <c r="J10" s="689" t="s">
        <v>851</v>
      </c>
      <c r="K10" s="690"/>
      <c r="L10" s="266"/>
      <c r="M10" s="266"/>
      <c r="N10" s="266"/>
      <c r="O10" s="266"/>
      <c r="P10" s="266"/>
      <c r="Q10" s="266"/>
      <c r="R10" s="266">
        <v>1</v>
      </c>
      <c r="S10" s="266"/>
      <c r="T10" s="266"/>
      <c r="U10" s="266"/>
      <c r="V10" s="266"/>
      <c r="W10" s="266">
        <v>1</v>
      </c>
      <c r="X10" s="266" t="s">
        <v>82</v>
      </c>
      <c r="Y10" s="310">
        <v>0</v>
      </c>
      <c r="Z10" s="508" t="s">
        <v>852</v>
      </c>
      <c r="AA10" s="509" t="s">
        <v>853</v>
      </c>
      <c r="AB10" s="312">
        <v>1</v>
      </c>
      <c r="AC10" s="477">
        <f t="shared" ref="AC10:AC14" si="1">+L10</f>
        <v>0</v>
      </c>
      <c r="AD10" s="331">
        <f t="shared" ref="AD10:AD14" si="2">IFERROR(AC10/SUM($M10:$X10)*100,0)</f>
        <v>0</v>
      </c>
      <c r="AE10" s="330"/>
      <c r="AF10" s="331">
        <f t="shared" ref="AF10:AF14" si="3">IFERROR(AE10/SUM($L10:$W10)*100,0)</f>
        <v>0</v>
      </c>
      <c r="AG10" s="330"/>
      <c r="AH10" s="332"/>
      <c r="AI10" s="330">
        <f t="shared" ref="AI10:AI14" si="4">+M10</f>
        <v>0</v>
      </c>
      <c r="AJ10" s="331">
        <f t="shared" ref="AJ10:AJ14" si="5">IFERROR(AI10/SUM($M10:$X10)*100,0)</f>
        <v>0</v>
      </c>
      <c r="AK10" s="330"/>
      <c r="AL10" s="331">
        <f t="shared" ref="AL10:AL14" si="6">IFERROR(AK10/SUM($L10:$W10)*100,0)</f>
        <v>0</v>
      </c>
      <c r="AM10" s="330"/>
      <c r="AN10" s="332"/>
      <c r="AO10" s="330">
        <f t="shared" ref="AO10:AO14" si="7">+N10</f>
        <v>0</v>
      </c>
      <c r="AP10" s="331">
        <f t="shared" ref="AP10:AP14" si="8">IFERROR(AO10/SUM($M10:$X10)*100,0)</f>
        <v>0</v>
      </c>
      <c r="AQ10" s="330"/>
      <c r="AR10" s="331">
        <f t="shared" ref="AR10:AR14" si="9">IFERROR(AQ10/SUM($L10:$W10)*100,0)</f>
        <v>0</v>
      </c>
      <c r="AS10" s="330"/>
      <c r="AT10" s="332"/>
      <c r="AU10" s="330">
        <f t="shared" ref="AU10:AU14" si="10">+O10</f>
        <v>0</v>
      </c>
      <c r="AV10" s="331">
        <f t="shared" ref="AV10:AV14" si="11">IFERROR(AU10/SUM($M10:$X10)*100,0)</f>
        <v>0</v>
      </c>
      <c r="AW10" s="330"/>
      <c r="AX10" s="331">
        <f t="shared" ref="AX10:AX14" si="12">IFERROR(AW10/SUM($L10:$W10)*100,0)</f>
        <v>0</v>
      </c>
      <c r="AY10" s="96"/>
      <c r="AZ10" s="95"/>
      <c r="BA10" s="94">
        <f t="shared" ref="BA10:BA14" si="13">+P10</f>
        <v>0</v>
      </c>
      <c r="BB10" s="331">
        <f t="shared" ref="BB10:BB14" si="14">IFERROR(BA10/SUM($M10:$X10)*100,0)</f>
        <v>0</v>
      </c>
      <c r="BC10" s="330"/>
      <c r="BD10" s="331">
        <f t="shared" ref="BD10:BD14" si="15">IFERROR(BC10/SUM($L10:$W10)*100,0)</f>
        <v>0</v>
      </c>
      <c r="BE10" s="94"/>
      <c r="BF10" s="95"/>
      <c r="BG10" s="94">
        <f t="shared" ref="BG10:BG14" si="16">+Q10</f>
        <v>0</v>
      </c>
      <c r="BH10" s="331">
        <f t="shared" ref="BH10:BH14" si="17">IFERROR(BG10/SUM($M10:$X10)*100,0)</f>
        <v>0</v>
      </c>
      <c r="BI10" s="330"/>
      <c r="BJ10" s="331">
        <f t="shared" ref="BJ10:BJ14" si="18">IFERROR(BI10/SUM($L10:$W10)*100,0)</f>
        <v>0</v>
      </c>
      <c r="BK10" s="151"/>
      <c r="BL10" s="95"/>
      <c r="BM10" s="94">
        <f t="shared" ref="BM10:BM14" si="19">+R10</f>
        <v>1</v>
      </c>
      <c r="BN10" s="331">
        <f t="shared" ref="BN10:BN14" si="20">IFERROR(BM10/SUM($M10:$X10)*100,0)</f>
        <v>50</v>
      </c>
      <c r="BO10" s="330"/>
      <c r="BP10" s="331">
        <f t="shared" ref="BP10:BP14" si="21">IFERROR(BO10/SUM($L10:$W10)*100,0)</f>
        <v>0</v>
      </c>
      <c r="BQ10" s="95"/>
      <c r="BR10" s="95"/>
      <c r="BS10" s="95">
        <f t="shared" ref="BS10:BS14" si="22">+S10</f>
        <v>0</v>
      </c>
      <c r="BT10" s="331">
        <f t="shared" ref="BT10:BT14" si="23">IFERROR(BS10/SUM($M10:$X10)*100,0)</f>
        <v>0</v>
      </c>
      <c r="BU10" s="330"/>
      <c r="BV10" s="331">
        <f t="shared" ref="BV10:BV14" si="24">IFERROR(BU10/SUM($L10:$W10)*100,0)</f>
        <v>0</v>
      </c>
      <c r="BW10" s="95"/>
      <c r="BX10" s="95"/>
      <c r="BY10" s="95">
        <f t="shared" ref="BY10:BY14" si="25">+T10</f>
        <v>0</v>
      </c>
      <c r="BZ10" s="331">
        <f t="shared" ref="BZ10:BZ14" si="26">IFERROR(BY10/SUM($M10:$X10)*100,0)</f>
        <v>0</v>
      </c>
      <c r="CA10" s="330"/>
      <c r="CB10" s="331">
        <f t="shared" ref="CB10:CB14" si="27">IFERROR(CA10/SUM($L10:$W10)*100,0)</f>
        <v>0</v>
      </c>
      <c r="CC10" s="95"/>
      <c r="CD10" s="95"/>
      <c r="CE10" s="95">
        <f t="shared" ref="CE10:CE14" si="28">+U10</f>
        <v>0</v>
      </c>
      <c r="CF10" s="331">
        <f t="shared" ref="CF10:CF14" si="29">IFERROR(CE10/SUM($M10:$X10)*100,0)</f>
        <v>0</v>
      </c>
      <c r="CG10" s="330"/>
      <c r="CH10" s="331">
        <f t="shared" ref="CH10:CH14" si="30">IFERROR(CG10/SUM($L10:$W10)*100,0)</f>
        <v>0</v>
      </c>
      <c r="CI10" s="95"/>
      <c r="CJ10" s="95"/>
      <c r="CK10" s="95">
        <f t="shared" ref="CK10:CK14" si="31">+V10</f>
        <v>0</v>
      </c>
      <c r="CL10" s="331">
        <f t="shared" ref="CL10:CL14" si="32">IFERROR(CK10/SUM($M10:$X10)*100,0)</f>
        <v>0</v>
      </c>
      <c r="CM10" s="330"/>
      <c r="CN10" s="331">
        <f t="shared" ref="CN10:CN14" si="33">IFERROR(CM10/SUM($L10:$W10)*100,0)</f>
        <v>0</v>
      </c>
      <c r="CO10" s="95"/>
      <c r="CP10" s="95"/>
      <c r="CQ10" s="95">
        <f t="shared" ref="CQ10:CQ14" si="34">+W10</f>
        <v>1</v>
      </c>
      <c r="CR10" s="331">
        <f t="shared" ref="CR10:CR14" si="35">IFERROR(CQ10/SUM($M10:$X10)*100,0)</f>
        <v>50</v>
      </c>
      <c r="CS10" s="330"/>
      <c r="CT10" s="331">
        <f t="shared" ref="CT10:CT14" si="36">IFERROR(CS10/SUM($L10:$W10)*100,0)</f>
        <v>0</v>
      </c>
      <c r="CU10" s="95"/>
      <c r="CV10" s="95"/>
      <c r="CW10" s="95">
        <f t="shared" ref="CW10:CW14" si="37">SUM(CS10,CM10,CG10,CA10,BU10,BO10,BI10,BC10,AW10,AQ10,AK10,AE10)</f>
        <v>0</v>
      </c>
      <c r="CX10" s="34">
        <f t="shared" ref="CX10:CX14" si="38">SUM(CT10,CN10,CH10,CB10,BV10,BP10,BJ10,BD10,AX10,AR10,AL10,AF10)</f>
        <v>0</v>
      </c>
      <c r="CY10" s="231"/>
      <c r="CZ10" s="112"/>
      <c r="DA10" s="99"/>
      <c r="DB10" s="129"/>
      <c r="DC10" s="130"/>
      <c r="DD10" s="130"/>
      <c r="DE10" s="130"/>
      <c r="DF10" s="97"/>
      <c r="DG10" s="97"/>
      <c r="DH10" s="97"/>
      <c r="DI10" s="97"/>
      <c r="DJ10" s="97"/>
      <c r="DK10" s="97"/>
      <c r="DL10" s="101"/>
      <c r="DM10" s="98"/>
    </row>
    <row r="11" spans="1:117" ht="108.75" customHeight="1" thickBot="1">
      <c r="A11" s="82"/>
      <c r="B11" s="273" t="s">
        <v>190</v>
      </c>
      <c r="C11" s="316" t="s">
        <v>195</v>
      </c>
      <c r="D11" s="316" t="s">
        <v>200</v>
      </c>
      <c r="E11" s="316" t="s">
        <v>325</v>
      </c>
      <c r="F11" s="316" t="s">
        <v>207</v>
      </c>
      <c r="G11" s="316" t="s">
        <v>225</v>
      </c>
      <c r="H11" s="287" t="s">
        <v>412</v>
      </c>
      <c r="I11" s="287" t="s">
        <v>629</v>
      </c>
      <c r="J11" s="689" t="s">
        <v>854</v>
      </c>
      <c r="K11" s="690"/>
      <c r="L11" s="266">
        <v>1</v>
      </c>
      <c r="M11" s="266"/>
      <c r="N11" s="266"/>
      <c r="O11" s="266"/>
      <c r="P11" s="266">
        <v>1</v>
      </c>
      <c r="Q11" s="266"/>
      <c r="R11" s="266"/>
      <c r="S11" s="266"/>
      <c r="T11" s="266">
        <v>1</v>
      </c>
      <c r="U11" s="266"/>
      <c r="V11" s="266"/>
      <c r="W11" s="266"/>
      <c r="X11" s="266" t="s">
        <v>82</v>
      </c>
      <c r="Y11" s="310">
        <v>0</v>
      </c>
      <c r="Z11" s="305" t="s">
        <v>855</v>
      </c>
      <c r="AA11" s="509" t="s">
        <v>856</v>
      </c>
      <c r="AB11" s="312">
        <v>1</v>
      </c>
      <c r="AC11" s="477">
        <f t="shared" si="1"/>
        <v>1</v>
      </c>
      <c r="AD11" s="331">
        <f t="shared" si="2"/>
        <v>50</v>
      </c>
      <c r="AE11" s="330"/>
      <c r="AF11" s="331">
        <f t="shared" si="3"/>
        <v>0</v>
      </c>
      <c r="AG11" s="330"/>
      <c r="AH11" s="332"/>
      <c r="AI11" s="330">
        <f t="shared" si="4"/>
        <v>0</v>
      </c>
      <c r="AJ11" s="331">
        <f t="shared" si="5"/>
        <v>0</v>
      </c>
      <c r="AK11" s="330"/>
      <c r="AL11" s="331">
        <f t="shared" si="6"/>
        <v>0</v>
      </c>
      <c r="AM11" s="330"/>
      <c r="AN11" s="332"/>
      <c r="AO11" s="330">
        <f t="shared" si="7"/>
        <v>0</v>
      </c>
      <c r="AP11" s="331">
        <f t="shared" si="8"/>
        <v>0</v>
      </c>
      <c r="AQ11" s="330"/>
      <c r="AR11" s="331">
        <f t="shared" si="9"/>
        <v>0</v>
      </c>
      <c r="AS11" s="330"/>
      <c r="AT11" s="332"/>
      <c r="AU11" s="330">
        <f t="shared" si="10"/>
        <v>0</v>
      </c>
      <c r="AV11" s="331">
        <f t="shared" si="11"/>
        <v>0</v>
      </c>
      <c r="AW11" s="330"/>
      <c r="AX11" s="331">
        <f t="shared" si="12"/>
        <v>0</v>
      </c>
      <c r="AY11" s="96"/>
      <c r="AZ11" s="95"/>
      <c r="BA11" s="94">
        <f t="shared" si="13"/>
        <v>1</v>
      </c>
      <c r="BB11" s="331">
        <f t="shared" si="14"/>
        <v>50</v>
      </c>
      <c r="BC11" s="330"/>
      <c r="BD11" s="331">
        <f t="shared" si="15"/>
        <v>0</v>
      </c>
      <c r="BE11" s="94"/>
      <c r="BF11" s="95"/>
      <c r="BG11" s="94">
        <f t="shared" si="16"/>
        <v>0</v>
      </c>
      <c r="BH11" s="331">
        <f t="shared" si="17"/>
        <v>0</v>
      </c>
      <c r="BI11" s="330"/>
      <c r="BJ11" s="331">
        <f t="shared" si="18"/>
        <v>0</v>
      </c>
      <c r="BK11" s="151"/>
      <c r="BL11" s="95"/>
      <c r="BM11" s="94">
        <f t="shared" si="19"/>
        <v>0</v>
      </c>
      <c r="BN11" s="331">
        <f t="shared" si="20"/>
        <v>0</v>
      </c>
      <c r="BO11" s="330"/>
      <c r="BP11" s="331">
        <f t="shared" si="21"/>
        <v>0</v>
      </c>
      <c r="BQ11" s="95"/>
      <c r="BR11" s="95"/>
      <c r="BS11" s="95">
        <f t="shared" si="22"/>
        <v>0</v>
      </c>
      <c r="BT11" s="331">
        <f t="shared" si="23"/>
        <v>0</v>
      </c>
      <c r="BU11" s="330"/>
      <c r="BV11" s="331">
        <f t="shared" si="24"/>
        <v>0</v>
      </c>
      <c r="BW11" s="95"/>
      <c r="BX11" s="95"/>
      <c r="BY11" s="95">
        <f t="shared" si="25"/>
        <v>1</v>
      </c>
      <c r="BZ11" s="331">
        <f t="shared" si="26"/>
        <v>50</v>
      </c>
      <c r="CA11" s="330"/>
      <c r="CB11" s="331">
        <f t="shared" si="27"/>
        <v>0</v>
      </c>
      <c r="CC11" s="95"/>
      <c r="CD11" s="95"/>
      <c r="CE11" s="95">
        <f t="shared" si="28"/>
        <v>0</v>
      </c>
      <c r="CF11" s="331">
        <f t="shared" si="29"/>
        <v>0</v>
      </c>
      <c r="CG11" s="330"/>
      <c r="CH11" s="331">
        <f t="shared" si="30"/>
        <v>0</v>
      </c>
      <c r="CI11" s="95"/>
      <c r="CJ11" s="95"/>
      <c r="CK11" s="95">
        <f t="shared" si="31"/>
        <v>0</v>
      </c>
      <c r="CL11" s="331">
        <f t="shared" si="32"/>
        <v>0</v>
      </c>
      <c r="CM11" s="330"/>
      <c r="CN11" s="331">
        <f t="shared" si="33"/>
        <v>0</v>
      </c>
      <c r="CO11" s="95"/>
      <c r="CP11" s="95"/>
      <c r="CQ11" s="95">
        <f t="shared" si="34"/>
        <v>0</v>
      </c>
      <c r="CR11" s="331">
        <f t="shared" si="35"/>
        <v>0</v>
      </c>
      <c r="CS11" s="330"/>
      <c r="CT11" s="331">
        <f t="shared" si="36"/>
        <v>0</v>
      </c>
      <c r="CU11" s="95"/>
      <c r="CV11" s="95"/>
      <c r="CW11" s="95">
        <f t="shared" si="37"/>
        <v>0</v>
      </c>
      <c r="CX11" s="34">
        <f t="shared" si="38"/>
        <v>0</v>
      </c>
      <c r="CY11" s="231"/>
      <c r="CZ11" s="112"/>
      <c r="DA11" s="99"/>
      <c r="DB11" s="129"/>
      <c r="DC11" s="130"/>
      <c r="DD11" s="130"/>
      <c r="DE11" s="130"/>
      <c r="DF11" s="97"/>
      <c r="DG11" s="97"/>
      <c r="DH11" s="97"/>
      <c r="DI11" s="97"/>
      <c r="DJ11" s="97"/>
      <c r="DK11" s="97"/>
      <c r="DL11" s="101"/>
      <c r="DM11" s="98"/>
    </row>
    <row r="12" spans="1:117" ht="167.25" customHeight="1" thickBot="1">
      <c r="A12" s="82"/>
      <c r="B12" s="273" t="s">
        <v>190</v>
      </c>
      <c r="C12" s="316" t="s">
        <v>195</v>
      </c>
      <c r="D12" s="316" t="s">
        <v>200</v>
      </c>
      <c r="E12" s="316" t="s">
        <v>325</v>
      </c>
      <c r="F12" s="316" t="s">
        <v>207</v>
      </c>
      <c r="G12" s="316" t="s">
        <v>225</v>
      </c>
      <c r="H12" s="287" t="s">
        <v>412</v>
      </c>
      <c r="I12" s="287" t="s">
        <v>629</v>
      </c>
      <c r="J12" s="689" t="s">
        <v>857</v>
      </c>
      <c r="K12" s="690"/>
      <c r="L12" s="266">
        <v>1</v>
      </c>
      <c r="M12" s="266">
        <v>1</v>
      </c>
      <c r="N12" s="266">
        <v>1</v>
      </c>
      <c r="O12" s="266">
        <v>1</v>
      </c>
      <c r="P12" s="266">
        <v>1</v>
      </c>
      <c r="Q12" s="266">
        <v>1</v>
      </c>
      <c r="R12" s="266">
        <v>1</v>
      </c>
      <c r="S12" s="266">
        <v>1</v>
      </c>
      <c r="T12" s="266">
        <v>1</v>
      </c>
      <c r="U12" s="266">
        <v>1</v>
      </c>
      <c r="V12" s="266">
        <v>1</v>
      </c>
      <c r="W12" s="266">
        <v>1</v>
      </c>
      <c r="X12" s="266" t="s">
        <v>82</v>
      </c>
      <c r="Y12" s="310">
        <v>0</v>
      </c>
      <c r="Z12" s="305" t="s">
        <v>855</v>
      </c>
      <c r="AA12" s="509" t="s">
        <v>858</v>
      </c>
      <c r="AB12" s="312">
        <v>1</v>
      </c>
      <c r="AC12" s="477">
        <f t="shared" si="1"/>
        <v>1</v>
      </c>
      <c r="AD12" s="331">
        <f t="shared" si="2"/>
        <v>9.0909090909090917</v>
      </c>
      <c r="AE12" s="330"/>
      <c r="AF12" s="331">
        <f t="shared" si="3"/>
        <v>0</v>
      </c>
      <c r="AG12" s="330"/>
      <c r="AH12" s="332"/>
      <c r="AI12" s="330">
        <f t="shared" si="4"/>
        <v>1</v>
      </c>
      <c r="AJ12" s="331">
        <f t="shared" si="5"/>
        <v>9.0909090909090917</v>
      </c>
      <c r="AK12" s="330"/>
      <c r="AL12" s="331">
        <f t="shared" si="6"/>
        <v>0</v>
      </c>
      <c r="AM12" s="330"/>
      <c r="AN12" s="332"/>
      <c r="AO12" s="330">
        <f t="shared" si="7"/>
        <v>1</v>
      </c>
      <c r="AP12" s="331">
        <f t="shared" si="8"/>
        <v>9.0909090909090917</v>
      </c>
      <c r="AQ12" s="330"/>
      <c r="AR12" s="331">
        <f t="shared" si="9"/>
        <v>0</v>
      </c>
      <c r="AS12" s="330"/>
      <c r="AT12" s="332"/>
      <c r="AU12" s="330">
        <f t="shared" si="10"/>
        <v>1</v>
      </c>
      <c r="AV12" s="331">
        <f t="shared" si="11"/>
        <v>9.0909090909090917</v>
      </c>
      <c r="AW12" s="330"/>
      <c r="AX12" s="331">
        <f t="shared" si="12"/>
        <v>0</v>
      </c>
      <c r="AY12" s="96"/>
      <c r="AZ12" s="95"/>
      <c r="BA12" s="94">
        <f t="shared" si="13"/>
        <v>1</v>
      </c>
      <c r="BB12" s="331">
        <f t="shared" si="14"/>
        <v>9.0909090909090917</v>
      </c>
      <c r="BC12" s="330"/>
      <c r="BD12" s="331">
        <f t="shared" si="15"/>
        <v>0</v>
      </c>
      <c r="BE12" s="94"/>
      <c r="BF12" s="95"/>
      <c r="BG12" s="94">
        <f t="shared" si="16"/>
        <v>1</v>
      </c>
      <c r="BH12" s="331">
        <f t="shared" si="17"/>
        <v>9.0909090909090917</v>
      </c>
      <c r="BI12" s="330"/>
      <c r="BJ12" s="331">
        <f t="shared" si="18"/>
        <v>0</v>
      </c>
      <c r="BK12" s="151"/>
      <c r="BL12" s="95"/>
      <c r="BM12" s="94">
        <f t="shared" si="19"/>
        <v>1</v>
      </c>
      <c r="BN12" s="331">
        <f t="shared" si="20"/>
        <v>9.0909090909090917</v>
      </c>
      <c r="BO12" s="330"/>
      <c r="BP12" s="331">
        <f t="shared" si="21"/>
        <v>0</v>
      </c>
      <c r="BQ12" s="95"/>
      <c r="BR12" s="95"/>
      <c r="BS12" s="95">
        <f t="shared" si="22"/>
        <v>1</v>
      </c>
      <c r="BT12" s="331">
        <f t="shared" si="23"/>
        <v>9.0909090909090917</v>
      </c>
      <c r="BU12" s="330"/>
      <c r="BV12" s="331">
        <f t="shared" si="24"/>
        <v>0</v>
      </c>
      <c r="BW12" s="95"/>
      <c r="BX12" s="95"/>
      <c r="BY12" s="95">
        <f t="shared" si="25"/>
        <v>1</v>
      </c>
      <c r="BZ12" s="331">
        <f t="shared" si="26"/>
        <v>9.0909090909090917</v>
      </c>
      <c r="CA12" s="330"/>
      <c r="CB12" s="331">
        <f t="shared" si="27"/>
        <v>0</v>
      </c>
      <c r="CC12" s="95"/>
      <c r="CD12" s="95"/>
      <c r="CE12" s="95">
        <f t="shared" si="28"/>
        <v>1</v>
      </c>
      <c r="CF12" s="331">
        <f t="shared" si="29"/>
        <v>9.0909090909090917</v>
      </c>
      <c r="CG12" s="330"/>
      <c r="CH12" s="331">
        <f t="shared" si="30"/>
        <v>0</v>
      </c>
      <c r="CI12" s="95"/>
      <c r="CJ12" s="95"/>
      <c r="CK12" s="95">
        <f t="shared" si="31"/>
        <v>1</v>
      </c>
      <c r="CL12" s="331">
        <f t="shared" si="32"/>
        <v>9.0909090909090917</v>
      </c>
      <c r="CM12" s="330"/>
      <c r="CN12" s="331">
        <f t="shared" si="33"/>
        <v>0</v>
      </c>
      <c r="CO12" s="95"/>
      <c r="CP12" s="95"/>
      <c r="CQ12" s="95">
        <f t="shared" si="34"/>
        <v>1</v>
      </c>
      <c r="CR12" s="331">
        <f t="shared" si="35"/>
        <v>9.0909090909090917</v>
      </c>
      <c r="CS12" s="330"/>
      <c r="CT12" s="331">
        <f t="shared" si="36"/>
        <v>0</v>
      </c>
      <c r="CU12" s="95"/>
      <c r="CV12" s="95"/>
      <c r="CW12" s="95">
        <f t="shared" si="37"/>
        <v>0</v>
      </c>
      <c r="CX12" s="34">
        <f t="shared" si="38"/>
        <v>0</v>
      </c>
      <c r="CY12" s="231"/>
      <c r="CZ12" s="112"/>
      <c r="DA12" s="99"/>
      <c r="DB12" s="129"/>
      <c r="DC12" s="130"/>
      <c r="DD12" s="130"/>
      <c r="DE12" s="130"/>
      <c r="DF12" s="97"/>
      <c r="DG12" s="97"/>
      <c r="DH12" s="97"/>
      <c r="DI12" s="97"/>
      <c r="DJ12" s="97"/>
      <c r="DK12" s="97"/>
      <c r="DL12" s="101"/>
      <c r="DM12" s="98"/>
    </row>
    <row r="13" spans="1:117" ht="288.75" customHeight="1" thickBot="1">
      <c r="A13" s="82"/>
      <c r="B13" s="273" t="s">
        <v>190</v>
      </c>
      <c r="C13" s="316" t="s">
        <v>195</v>
      </c>
      <c r="D13" s="316" t="s">
        <v>200</v>
      </c>
      <c r="E13" s="316" t="s">
        <v>325</v>
      </c>
      <c r="F13" s="316" t="s">
        <v>207</v>
      </c>
      <c r="G13" s="316" t="s">
        <v>225</v>
      </c>
      <c r="H13" s="287" t="s">
        <v>412</v>
      </c>
      <c r="I13" s="287" t="s">
        <v>629</v>
      </c>
      <c r="J13" s="685" t="s">
        <v>859</v>
      </c>
      <c r="K13" s="686"/>
      <c r="L13" s="266"/>
      <c r="M13" s="319">
        <v>10</v>
      </c>
      <c r="N13" s="319"/>
      <c r="O13" s="319">
        <v>10</v>
      </c>
      <c r="P13" s="319"/>
      <c r="Q13" s="319">
        <v>10</v>
      </c>
      <c r="R13" s="319"/>
      <c r="S13" s="319">
        <v>10</v>
      </c>
      <c r="T13" s="319"/>
      <c r="U13" s="319">
        <v>10</v>
      </c>
      <c r="V13" s="319"/>
      <c r="W13" s="319">
        <v>10</v>
      </c>
      <c r="X13" s="266" t="s">
        <v>82</v>
      </c>
      <c r="Y13" s="310">
        <v>0</v>
      </c>
      <c r="Z13" s="305" t="s">
        <v>860</v>
      </c>
      <c r="AA13" s="509" t="s">
        <v>861</v>
      </c>
      <c r="AB13" s="312">
        <v>1</v>
      </c>
      <c r="AC13" s="477">
        <f t="shared" si="1"/>
        <v>0</v>
      </c>
      <c r="AD13" s="331">
        <f t="shared" si="2"/>
        <v>0</v>
      </c>
      <c r="AE13" s="330"/>
      <c r="AF13" s="331">
        <f t="shared" si="3"/>
        <v>0</v>
      </c>
      <c r="AG13" s="330"/>
      <c r="AH13" s="332"/>
      <c r="AI13" s="330">
        <f t="shared" si="4"/>
        <v>10</v>
      </c>
      <c r="AJ13" s="331">
        <f t="shared" si="5"/>
        <v>16.666666666666664</v>
      </c>
      <c r="AK13" s="330"/>
      <c r="AL13" s="331">
        <f t="shared" si="6"/>
        <v>0</v>
      </c>
      <c r="AM13" s="330"/>
      <c r="AN13" s="332"/>
      <c r="AO13" s="330">
        <f t="shared" si="7"/>
        <v>0</v>
      </c>
      <c r="AP13" s="331">
        <f t="shared" si="8"/>
        <v>0</v>
      </c>
      <c r="AQ13" s="330"/>
      <c r="AR13" s="331">
        <f t="shared" si="9"/>
        <v>0</v>
      </c>
      <c r="AS13" s="330"/>
      <c r="AT13" s="332"/>
      <c r="AU13" s="330">
        <f t="shared" si="10"/>
        <v>10</v>
      </c>
      <c r="AV13" s="331">
        <f t="shared" si="11"/>
        <v>16.666666666666664</v>
      </c>
      <c r="AW13" s="330"/>
      <c r="AX13" s="331">
        <f t="shared" si="12"/>
        <v>0</v>
      </c>
      <c r="AY13" s="96"/>
      <c r="AZ13" s="95"/>
      <c r="BA13" s="94">
        <f t="shared" si="13"/>
        <v>0</v>
      </c>
      <c r="BB13" s="331">
        <f t="shared" si="14"/>
        <v>0</v>
      </c>
      <c r="BC13" s="330"/>
      <c r="BD13" s="331">
        <f t="shared" si="15"/>
        <v>0</v>
      </c>
      <c r="BE13" s="94"/>
      <c r="BF13" s="95"/>
      <c r="BG13" s="94">
        <f t="shared" si="16"/>
        <v>10</v>
      </c>
      <c r="BH13" s="331">
        <f t="shared" si="17"/>
        <v>16.666666666666664</v>
      </c>
      <c r="BI13" s="330"/>
      <c r="BJ13" s="331">
        <f t="shared" si="18"/>
        <v>0</v>
      </c>
      <c r="BK13" s="151"/>
      <c r="BL13" s="95"/>
      <c r="BM13" s="94">
        <f t="shared" si="19"/>
        <v>0</v>
      </c>
      <c r="BN13" s="331">
        <f t="shared" si="20"/>
        <v>0</v>
      </c>
      <c r="BO13" s="330"/>
      <c r="BP13" s="331">
        <f t="shared" si="21"/>
        <v>0</v>
      </c>
      <c r="BQ13" s="95"/>
      <c r="BR13" s="95"/>
      <c r="BS13" s="95">
        <f t="shared" si="22"/>
        <v>10</v>
      </c>
      <c r="BT13" s="331">
        <f t="shared" si="23"/>
        <v>16.666666666666664</v>
      </c>
      <c r="BU13" s="330"/>
      <c r="BV13" s="331">
        <f t="shared" si="24"/>
        <v>0</v>
      </c>
      <c r="BW13" s="95"/>
      <c r="BX13" s="95"/>
      <c r="BY13" s="95">
        <f t="shared" si="25"/>
        <v>0</v>
      </c>
      <c r="BZ13" s="331">
        <f t="shared" si="26"/>
        <v>0</v>
      </c>
      <c r="CA13" s="330"/>
      <c r="CB13" s="331">
        <f t="shared" si="27"/>
        <v>0</v>
      </c>
      <c r="CC13" s="95"/>
      <c r="CD13" s="95"/>
      <c r="CE13" s="95">
        <f t="shared" si="28"/>
        <v>10</v>
      </c>
      <c r="CF13" s="331">
        <f t="shared" si="29"/>
        <v>16.666666666666664</v>
      </c>
      <c r="CG13" s="330"/>
      <c r="CH13" s="331">
        <f t="shared" si="30"/>
        <v>0</v>
      </c>
      <c r="CI13" s="95"/>
      <c r="CJ13" s="95"/>
      <c r="CK13" s="95">
        <f t="shared" si="31"/>
        <v>0</v>
      </c>
      <c r="CL13" s="331">
        <f t="shared" si="32"/>
        <v>0</v>
      </c>
      <c r="CM13" s="330"/>
      <c r="CN13" s="331">
        <f t="shared" si="33"/>
        <v>0</v>
      </c>
      <c r="CO13" s="95"/>
      <c r="CP13" s="95"/>
      <c r="CQ13" s="95">
        <f t="shared" si="34"/>
        <v>10</v>
      </c>
      <c r="CR13" s="331">
        <f t="shared" si="35"/>
        <v>16.666666666666664</v>
      </c>
      <c r="CS13" s="330"/>
      <c r="CT13" s="331">
        <f t="shared" si="36"/>
        <v>0</v>
      </c>
      <c r="CU13" s="95"/>
      <c r="CV13" s="95"/>
      <c r="CW13" s="95">
        <f t="shared" si="37"/>
        <v>0</v>
      </c>
      <c r="CX13" s="34">
        <f t="shared" si="38"/>
        <v>0</v>
      </c>
      <c r="CY13" s="231"/>
      <c r="CZ13" s="122"/>
      <c r="DA13" s="141"/>
      <c r="DB13" s="142"/>
      <c r="DC13" s="143"/>
      <c r="DD13" s="130"/>
      <c r="DE13" s="130"/>
      <c r="DF13" s="86"/>
      <c r="DG13" s="86"/>
      <c r="DH13" s="86"/>
      <c r="DI13" s="86"/>
      <c r="DJ13" s="86"/>
      <c r="DK13" s="86"/>
      <c r="DL13" s="88"/>
      <c r="DM13" s="102"/>
    </row>
    <row r="14" spans="1:117" s="79" customFormat="1" ht="140.5" thickBot="1">
      <c r="B14" s="273" t="s">
        <v>190</v>
      </c>
      <c r="C14" s="316" t="s">
        <v>195</v>
      </c>
      <c r="D14" s="316" t="s">
        <v>200</v>
      </c>
      <c r="E14" s="316" t="s">
        <v>325</v>
      </c>
      <c r="F14" s="316" t="s">
        <v>207</v>
      </c>
      <c r="G14" s="316" t="s">
        <v>225</v>
      </c>
      <c r="H14" s="287" t="s">
        <v>412</v>
      </c>
      <c r="I14" s="287" t="s">
        <v>629</v>
      </c>
      <c r="J14" s="681" t="s">
        <v>862</v>
      </c>
      <c r="K14" s="682"/>
      <c r="L14" s="287">
        <v>2</v>
      </c>
      <c r="M14" s="287">
        <v>2</v>
      </c>
      <c r="N14" s="287">
        <v>2</v>
      </c>
      <c r="O14" s="287">
        <v>2</v>
      </c>
      <c r="P14" s="287">
        <v>2</v>
      </c>
      <c r="Q14" s="287">
        <v>2</v>
      </c>
      <c r="R14" s="287">
        <v>2</v>
      </c>
      <c r="S14" s="287">
        <v>2</v>
      </c>
      <c r="T14" s="287">
        <v>2</v>
      </c>
      <c r="U14" s="287">
        <v>2</v>
      </c>
      <c r="V14" s="287">
        <v>2</v>
      </c>
      <c r="W14" s="287">
        <v>2</v>
      </c>
      <c r="X14" s="266" t="s">
        <v>82</v>
      </c>
      <c r="Y14" s="310">
        <v>0</v>
      </c>
      <c r="Z14" s="308" t="s">
        <v>863</v>
      </c>
      <c r="AA14" s="510" t="s">
        <v>864</v>
      </c>
      <c r="AB14" s="312">
        <v>1</v>
      </c>
      <c r="AC14" s="477">
        <f t="shared" si="1"/>
        <v>2</v>
      </c>
      <c r="AD14" s="331">
        <f t="shared" si="2"/>
        <v>9.0909090909090917</v>
      </c>
      <c r="AE14" s="330"/>
      <c r="AF14" s="331">
        <f t="shared" si="3"/>
        <v>0</v>
      </c>
      <c r="AG14" s="330"/>
      <c r="AH14" s="332"/>
      <c r="AI14" s="330">
        <f t="shared" si="4"/>
        <v>2</v>
      </c>
      <c r="AJ14" s="331">
        <f t="shared" si="5"/>
        <v>9.0909090909090917</v>
      </c>
      <c r="AK14" s="330"/>
      <c r="AL14" s="331">
        <f t="shared" si="6"/>
        <v>0</v>
      </c>
      <c r="AM14" s="330"/>
      <c r="AN14" s="332"/>
      <c r="AO14" s="330">
        <f t="shared" si="7"/>
        <v>2</v>
      </c>
      <c r="AP14" s="331">
        <f t="shared" si="8"/>
        <v>9.0909090909090917</v>
      </c>
      <c r="AQ14" s="330"/>
      <c r="AR14" s="331">
        <f t="shared" si="9"/>
        <v>0</v>
      </c>
      <c r="AS14" s="330"/>
      <c r="AT14" s="332"/>
      <c r="AU14" s="330">
        <f t="shared" si="10"/>
        <v>2</v>
      </c>
      <c r="AV14" s="331">
        <f t="shared" si="11"/>
        <v>9.0909090909090917</v>
      </c>
      <c r="AW14" s="330"/>
      <c r="AX14" s="331">
        <f t="shared" si="12"/>
        <v>0</v>
      </c>
      <c r="AY14" s="96"/>
      <c r="AZ14" s="95"/>
      <c r="BA14" s="94">
        <f t="shared" si="13"/>
        <v>2</v>
      </c>
      <c r="BB14" s="331">
        <f t="shared" si="14"/>
        <v>9.0909090909090917</v>
      </c>
      <c r="BC14" s="330"/>
      <c r="BD14" s="331">
        <f t="shared" si="15"/>
        <v>0</v>
      </c>
      <c r="BE14" s="94"/>
      <c r="BF14" s="95"/>
      <c r="BG14" s="94">
        <f t="shared" si="16"/>
        <v>2</v>
      </c>
      <c r="BH14" s="331">
        <f t="shared" si="17"/>
        <v>9.0909090909090917</v>
      </c>
      <c r="BI14" s="330"/>
      <c r="BJ14" s="331">
        <f t="shared" si="18"/>
        <v>0</v>
      </c>
      <c r="BK14" s="151"/>
      <c r="BL14" s="95"/>
      <c r="BM14" s="94">
        <f t="shared" si="19"/>
        <v>2</v>
      </c>
      <c r="BN14" s="331">
        <f t="shared" si="20"/>
        <v>9.0909090909090917</v>
      </c>
      <c r="BO14" s="330"/>
      <c r="BP14" s="331">
        <f t="shared" si="21"/>
        <v>0</v>
      </c>
      <c r="BQ14" s="95"/>
      <c r="BR14" s="95"/>
      <c r="BS14" s="95">
        <f t="shared" si="22"/>
        <v>2</v>
      </c>
      <c r="BT14" s="331">
        <f t="shared" si="23"/>
        <v>9.0909090909090917</v>
      </c>
      <c r="BU14" s="330"/>
      <c r="BV14" s="331">
        <f t="shared" si="24"/>
        <v>0</v>
      </c>
      <c r="BW14" s="95"/>
      <c r="BX14" s="95"/>
      <c r="BY14" s="95">
        <f t="shared" si="25"/>
        <v>2</v>
      </c>
      <c r="BZ14" s="331">
        <f t="shared" si="26"/>
        <v>9.0909090909090917</v>
      </c>
      <c r="CA14" s="330"/>
      <c r="CB14" s="331">
        <f t="shared" si="27"/>
        <v>0</v>
      </c>
      <c r="CC14" s="95"/>
      <c r="CD14" s="95"/>
      <c r="CE14" s="95">
        <f t="shared" si="28"/>
        <v>2</v>
      </c>
      <c r="CF14" s="331">
        <f t="shared" si="29"/>
        <v>9.0909090909090917</v>
      </c>
      <c r="CG14" s="330"/>
      <c r="CH14" s="331">
        <f t="shared" si="30"/>
        <v>0</v>
      </c>
      <c r="CI14" s="95"/>
      <c r="CJ14" s="95"/>
      <c r="CK14" s="95">
        <f t="shared" si="31"/>
        <v>2</v>
      </c>
      <c r="CL14" s="331">
        <f t="shared" si="32"/>
        <v>9.0909090909090917</v>
      </c>
      <c r="CM14" s="330"/>
      <c r="CN14" s="331">
        <f t="shared" si="33"/>
        <v>0</v>
      </c>
      <c r="CO14" s="95"/>
      <c r="CP14" s="95"/>
      <c r="CQ14" s="95">
        <f t="shared" si="34"/>
        <v>2</v>
      </c>
      <c r="CR14" s="331">
        <f t="shared" si="35"/>
        <v>9.0909090909090917</v>
      </c>
      <c r="CS14" s="330"/>
      <c r="CT14" s="331">
        <f t="shared" si="36"/>
        <v>0</v>
      </c>
      <c r="CU14" s="95"/>
      <c r="CV14" s="95"/>
      <c r="CW14" s="95">
        <f t="shared" si="37"/>
        <v>0</v>
      </c>
      <c r="CX14" s="29">
        <f t="shared" si="38"/>
        <v>0</v>
      </c>
      <c r="CY14" s="203"/>
    </row>
    <row r="15" spans="1:117" s="79" customFormat="1">
      <c r="B15" s="65"/>
      <c r="C15" s="237"/>
      <c r="D15" s="237"/>
      <c r="E15" s="237"/>
      <c r="F15" s="237"/>
      <c r="G15" s="237"/>
      <c r="H15" s="238"/>
      <c r="I15" s="238"/>
      <c r="J15" s="683" t="s">
        <v>444</v>
      </c>
      <c r="K15" s="684"/>
      <c r="L15" s="187">
        <f>SUM(L9:L14)</f>
        <v>4</v>
      </c>
      <c r="M15" s="187">
        <f t="shared" ref="M15:W15" si="39">SUM(M9:M14)</f>
        <v>27</v>
      </c>
      <c r="N15" s="187">
        <f t="shared" si="39"/>
        <v>3</v>
      </c>
      <c r="O15" s="187">
        <f t="shared" si="39"/>
        <v>23</v>
      </c>
      <c r="P15" s="187">
        <f t="shared" si="39"/>
        <v>4</v>
      </c>
      <c r="Q15" s="187">
        <f t="shared" si="39"/>
        <v>22</v>
      </c>
      <c r="R15" s="187">
        <f t="shared" si="39"/>
        <v>4</v>
      </c>
      <c r="S15" s="187">
        <f t="shared" si="39"/>
        <v>31</v>
      </c>
      <c r="T15" s="187">
        <f t="shared" si="39"/>
        <v>4</v>
      </c>
      <c r="U15" s="187">
        <f t="shared" si="39"/>
        <v>24</v>
      </c>
      <c r="V15" s="187">
        <f t="shared" si="39"/>
        <v>3</v>
      </c>
      <c r="W15" s="187">
        <f t="shared" si="39"/>
        <v>28</v>
      </c>
      <c r="AB15" s="379" t="s">
        <v>445</v>
      </c>
      <c r="AC15" s="379">
        <f>SUM(AC9:AC14)</f>
        <v>4</v>
      </c>
      <c r="AD15" s="317">
        <f>IFERROR(AC15/SUM($L15:$W15),0)</f>
        <v>2.2598870056497175E-2</v>
      </c>
      <c r="AE15" s="379">
        <f>SUM(AE13:AE14)</f>
        <v>0</v>
      </c>
      <c r="AF15" s="318">
        <f>IFERROR(AE15/SUM($L15:$W15),0)</f>
        <v>0</v>
      </c>
      <c r="AG15" s="395"/>
      <c r="AH15" s="395"/>
      <c r="AI15" s="379">
        <f>SUM(AI9:AI14)</f>
        <v>27</v>
      </c>
      <c r="AJ15" s="317">
        <f>IFERROR(AI15/SUM($L15:$W15),0)</f>
        <v>0.15254237288135594</v>
      </c>
      <c r="AK15" s="379">
        <f>SUM(AK13:AK14)</f>
        <v>0</v>
      </c>
      <c r="AL15" s="318">
        <f>IFERROR(AK15/SUM($L15:$W15),0)</f>
        <v>0</v>
      </c>
      <c r="AM15" s="395"/>
      <c r="AN15" s="395"/>
      <c r="AO15" s="379">
        <f>SUM(AO9:AO14)</f>
        <v>3</v>
      </c>
      <c r="AP15" s="317">
        <f>IFERROR(AO15/SUM($L15:$W15),0)</f>
        <v>1.6949152542372881E-2</v>
      </c>
      <c r="AQ15" s="379">
        <f>SUM(AQ13:AQ14)</f>
        <v>0</v>
      </c>
      <c r="AR15" s="318">
        <f>IFERROR(AQ15/SUM($L15:$W15),0)</f>
        <v>0</v>
      </c>
      <c r="AS15" s="395"/>
      <c r="AT15" s="395"/>
      <c r="AU15" s="379">
        <f>SUM(AU9:AU14)</f>
        <v>23</v>
      </c>
      <c r="AV15" s="317">
        <f>IFERROR(AU15/SUM($L15:$W15),0)</f>
        <v>0.12994350282485875</v>
      </c>
      <c r="AW15" s="379">
        <f>SUM(AW13:AW14)</f>
        <v>0</v>
      </c>
      <c r="AX15" s="318">
        <f>IFERROR(AW15/SUM($L15:$W15),0)</f>
        <v>0</v>
      </c>
      <c r="AY15" s="395"/>
      <c r="AZ15" s="395"/>
      <c r="BA15" s="379">
        <f>SUM(BA9:BA14)</f>
        <v>4</v>
      </c>
      <c r="BB15" s="317">
        <f>IFERROR(BA15/SUM($L15:$W15),0)</f>
        <v>2.2598870056497175E-2</v>
      </c>
      <c r="BC15" s="379">
        <f>SUM(BC13:BC14)</f>
        <v>0</v>
      </c>
      <c r="BD15" s="318">
        <f>IFERROR(BC15/SUM($L15:$W15),0)</f>
        <v>0</v>
      </c>
      <c r="BE15" s="395"/>
      <c r="BF15" s="395"/>
      <c r="BG15" s="379">
        <f>SUM(BG9:BG14)</f>
        <v>22</v>
      </c>
      <c r="BH15" s="317">
        <f>IFERROR(BG15/SUM($L15:$W15),0)</f>
        <v>0.12429378531073447</v>
      </c>
      <c r="BI15" s="379">
        <f>SUM(BI13:BI14)</f>
        <v>0</v>
      </c>
      <c r="BJ15" s="318">
        <f>IFERROR(BI15/SUM($L15:$W15),0)</f>
        <v>0</v>
      </c>
      <c r="BK15" s="395"/>
      <c r="BL15" s="395"/>
      <c r="BM15" s="379">
        <f>SUM(BM9:BM14)</f>
        <v>4</v>
      </c>
      <c r="BN15" s="317">
        <f>IFERROR(BM15/SUM($L15:$W15),0)</f>
        <v>2.2598870056497175E-2</v>
      </c>
      <c r="BO15" s="379">
        <f>SUM(BO13:BO14)</f>
        <v>0</v>
      </c>
      <c r="BP15" s="318">
        <f>IFERROR(BO15/SUM($L15:$W15),0)</f>
        <v>0</v>
      </c>
      <c r="BQ15" s="395"/>
      <c r="BR15" s="395"/>
      <c r="BS15" s="379">
        <f>SUM(BS9:BS14)</f>
        <v>31</v>
      </c>
      <c r="BT15" s="317">
        <f>IFERROR(BS15/SUM($L15:$W15),0)</f>
        <v>0.1751412429378531</v>
      </c>
      <c r="BU15" s="379">
        <f>SUM(BU13:BU14)</f>
        <v>0</v>
      </c>
      <c r="BV15" s="318">
        <f>IFERROR(BU15/SUM($L15:$W15),0)</f>
        <v>0</v>
      </c>
      <c r="BW15" s="395"/>
      <c r="BX15" s="395"/>
      <c r="BY15" s="379">
        <f>SUM(BY9:BY14)</f>
        <v>4</v>
      </c>
      <c r="BZ15" s="317">
        <f>IFERROR(BY15/SUM($L15:$W15),0)</f>
        <v>2.2598870056497175E-2</v>
      </c>
      <c r="CA15" s="379">
        <f>SUM(CA13:CA14)</f>
        <v>0</v>
      </c>
      <c r="CB15" s="318">
        <f>IFERROR(CA15/SUM($L15:$W15),0)</f>
        <v>0</v>
      </c>
      <c r="CC15" s="395"/>
      <c r="CD15" s="395"/>
      <c r="CE15" s="379">
        <f>SUM(CE9:CE14)</f>
        <v>24</v>
      </c>
      <c r="CF15" s="317">
        <f>IFERROR(CE15/SUM($L15:$W15),0)</f>
        <v>0.13559322033898305</v>
      </c>
      <c r="CG15" s="379">
        <f>SUM(CG13:CG14)</f>
        <v>0</v>
      </c>
      <c r="CH15" s="318">
        <f>IFERROR(CG15/SUM($L15:$W15),0)</f>
        <v>0</v>
      </c>
      <c r="CI15" s="395"/>
      <c r="CJ15" s="395"/>
      <c r="CK15" s="379">
        <f>SUM(CK9:CK14)</f>
        <v>3</v>
      </c>
      <c r="CL15" s="317">
        <f>IFERROR(CK15/SUM($L15:$W15),0)</f>
        <v>1.6949152542372881E-2</v>
      </c>
      <c r="CM15" s="379">
        <f>SUM(CM13:CM14)</f>
        <v>0</v>
      </c>
      <c r="CN15" s="318">
        <f>IFERROR(CM15/SUM($L15:$W15),0)</f>
        <v>0</v>
      </c>
      <c r="CO15" s="395"/>
      <c r="CP15" s="395"/>
      <c r="CQ15" s="379">
        <f>SUM(CQ9:CQ14)</f>
        <v>28</v>
      </c>
      <c r="CR15" s="317">
        <f>IFERROR(CQ15/SUM($L15:$W15),0)</f>
        <v>0.15819209039548024</v>
      </c>
      <c r="CS15" s="379">
        <f>SUM(CS13:CS14)</f>
        <v>0</v>
      </c>
      <c r="CT15" s="318">
        <f>IFERROR(CS15/SUM($L15:$W15),0)</f>
        <v>0</v>
      </c>
      <c r="CU15" s="395"/>
      <c r="CV15" s="395"/>
      <c r="CW15" s="395"/>
      <c r="CX15" s="379">
        <f>SUM(CT15,CN15,CH15,CB15,BV15,BP15,BJ15:BJ15,BD15,AX15,AR15,AL15,AF15)</f>
        <v>0</v>
      </c>
    </row>
    <row r="16" spans="1:117" s="79" customFormat="1" ht="15" hidden="1" customHeight="1">
      <c r="B16" s="55" t="s">
        <v>188</v>
      </c>
      <c r="C16" s="97" t="s">
        <v>196</v>
      </c>
      <c r="D16" s="55" t="s">
        <v>201</v>
      </c>
      <c r="E16" s="55" t="s">
        <v>202</v>
      </c>
      <c r="F16" s="55" t="s">
        <v>210</v>
      </c>
      <c r="G16" s="55" t="s">
        <v>211</v>
      </c>
    </row>
    <row r="17" spans="2:7" s="79" customFormat="1" ht="120" hidden="1" customHeight="1">
      <c r="B17" s="152" t="s">
        <v>189</v>
      </c>
      <c r="C17" s="450" t="s">
        <v>608</v>
      </c>
      <c r="D17" s="155" t="s">
        <v>197</v>
      </c>
      <c r="E17" s="158" t="s">
        <v>315</v>
      </c>
      <c r="F17" s="159" t="s">
        <v>203</v>
      </c>
      <c r="G17" s="166" t="s">
        <v>212</v>
      </c>
    </row>
    <row r="18" spans="2:7" s="79" customFormat="1" ht="327.75" hidden="1" customHeight="1">
      <c r="B18" s="152" t="s">
        <v>192</v>
      </c>
      <c r="C18" s="451" t="s">
        <v>607</v>
      </c>
      <c r="D18" s="156" t="s">
        <v>198</v>
      </c>
      <c r="E18" s="159" t="s">
        <v>316</v>
      </c>
      <c r="F18" s="162" t="s">
        <v>204</v>
      </c>
      <c r="G18" s="167" t="s">
        <v>213</v>
      </c>
    </row>
    <row r="19" spans="2:7" s="79" customFormat="1" ht="195" hidden="1" customHeight="1">
      <c r="B19" s="153" t="s">
        <v>190</v>
      </c>
      <c r="C19" s="450" t="s">
        <v>195</v>
      </c>
      <c r="D19" s="155" t="s">
        <v>199</v>
      </c>
      <c r="E19" s="160" t="s">
        <v>317</v>
      </c>
      <c r="F19" s="162" t="s">
        <v>205</v>
      </c>
      <c r="G19" s="167" t="s">
        <v>214</v>
      </c>
    </row>
    <row r="20" spans="2:7" s="79" customFormat="1" ht="285" hidden="1" customHeight="1">
      <c r="B20" s="154" t="s">
        <v>191</v>
      </c>
      <c r="C20" s="55"/>
      <c r="D20" s="157" t="s">
        <v>200</v>
      </c>
      <c r="E20" s="161" t="s">
        <v>318</v>
      </c>
      <c r="F20" s="162" t="s">
        <v>206</v>
      </c>
      <c r="G20" s="167" t="s">
        <v>215</v>
      </c>
    </row>
    <row r="21" spans="2:7" s="79" customFormat="1" ht="135" hidden="1" customHeight="1">
      <c r="B21" s="56"/>
      <c r="C21" s="55"/>
      <c r="D21" s="55"/>
      <c r="E21" s="198" t="s">
        <v>322</v>
      </c>
      <c r="F21" s="158" t="s">
        <v>207</v>
      </c>
      <c r="G21" s="167" t="s">
        <v>216</v>
      </c>
    </row>
    <row r="22" spans="2:7" s="79" customFormat="1" ht="120" hidden="1" customHeight="1">
      <c r="B22" s="55"/>
      <c r="C22" s="55"/>
      <c r="D22" s="55"/>
      <c r="E22" s="163" t="s">
        <v>319</v>
      </c>
      <c r="F22" s="158" t="s">
        <v>208</v>
      </c>
      <c r="G22" s="167" t="s">
        <v>217</v>
      </c>
    </row>
    <row r="23" spans="2:7" s="79" customFormat="1" ht="120" hidden="1" customHeight="1">
      <c r="B23" s="55"/>
      <c r="C23" s="55"/>
      <c r="D23" s="55"/>
      <c r="E23" s="165" t="s">
        <v>320</v>
      </c>
      <c r="F23" s="158" t="s">
        <v>209</v>
      </c>
      <c r="G23" s="167" t="s">
        <v>218</v>
      </c>
    </row>
    <row r="24" spans="2:7" s="79" customFormat="1" ht="180" hidden="1" customHeight="1">
      <c r="B24" s="55"/>
      <c r="C24" s="55"/>
      <c r="D24" s="55"/>
      <c r="E24" s="161" t="s">
        <v>321</v>
      </c>
      <c r="F24" s="55"/>
      <c r="G24" s="167" t="s">
        <v>219</v>
      </c>
    </row>
    <row r="25" spans="2:7" s="79" customFormat="1" ht="135" hidden="1" customHeight="1">
      <c r="B25" s="55"/>
      <c r="C25" s="55"/>
      <c r="D25" s="55"/>
      <c r="E25" s="158" t="s">
        <v>323</v>
      </c>
      <c r="F25" s="55"/>
      <c r="G25" s="167" t="s">
        <v>220</v>
      </c>
    </row>
    <row r="26" spans="2:7" s="79" customFormat="1" ht="90" hidden="1" customHeight="1">
      <c r="B26" s="55"/>
      <c r="C26" s="55"/>
      <c r="D26" s="55"/>
      <c r="E26" s="158" t="s">
        <v>324</v>
      </c>
      <c r="F26" s="55"/>
      <c r="G26" s="167" t="s">
        <v>221</v>
      </c>
    </row>
    <row r="27" spans="2:7" s="79" customFormat="1" ht="180" hidden="1" customHeight="1">
      <c r="B27" s="55"/>
      <c r="C27" s="55"/>
      <c r="D27" s="55"/>
      <c r="E27" s="164" t="s">
        <v>325</v>
      </c>
      <c r="F27" s="55"/>
      <c r="G27" s="167" t="s">
        <v>222</v>
      </c>
    </row>
    <row r="28" spans="2:7" s="79" customFormat="1" ht="90" hidden="1" customHeight="1">
      <c r="B28" s="55"/>
      <c r="C28" s="55"/>
      <c r="D28" s="55"/>
      <c r="E28" s="160" t="s">
        <v>326</v>
      </c>
      <c r="F28" s="55"/>
      <c r="G28" s="168" t="s">
        <v>223</v>
      </c>
    </row>
    <row r="29" spans="2:7" s="79" customFormat="1" ht="90" hidden="1" customHeight="1">
      <c r="B29" s="55"/>
      <c r="C29" s="55"/>
      <c r="D29" s="55"/>
      <c r="E29" s="55"/>
      <c r="F29" s="55"/>
      <c r="G29" s="168" t="s">
        <v>224</v>
      </c>
    </row>
    <row r="30" spans="2:7" s="79" customFormat="1" ht="90" hidden="1" customHeight="1">
      <c r="B30" s="55"/>
      <c r="C30" s="55"/>
      <c r="D30" s="55"/>
      <c r="E30" s="55"/>
      <c r="F30" s="55"/>
      <c r="G30" s="168" t="s">
        <v>225</v>
      </c>
    </row>
    <row r="31" spans="2:7" s="79" customFormat="1" ht="105" hidden="1" customHeight="1">
      <c r="B31" s="55"/>
      <c r="C31" s="55"/>
      <c r="D31" s="55"/>
      <c r="E31" s="55"/>
      <c r="F31" s="55"/>
      <c r="G31" s="168" t="s">
        <v>226</v>
      </c>
    </row>
    <row r="32" spans="2:7" s="79" customFormat="1" ht="105" hidden="1" customHeight="1">
      <c r="B32" s="55"/>
      <c r="C32" s="55"/>
      <c r="D32" s="55"/>
      <c r="E32" s="55"/>
      <c r="F32" s="55"/>
      <c r="G32" s="168" t="s">
        <v>227</v>
      </c>
    </row>
    <row r="33" spans="2:7" s="79" customFormat="1" ht="60" hidden="1" customHeight="1">
      <c r="B33" s="55"/>
      <c r="C33" s="55"/>
      <c r="D33" s="55"/>
      <c r="E33" s="55"/>
      <c r="F33" s="55"/>
      <c r="G33" s="168" t="s">
        <v>228</v>
      </c>
    </row>
    <row r="34" spans="2:7" s="79" customFormat="1" ht="90" hidden="1" customHeight="1">
      <c r="B34" s="55"/>
      <c r="C34" s="55"/>
      <c r="D34" s="55"/>
      <c r="E34" s="55"/>
      <c r="F34" s="55"/>
      <c r="G34" s="168" t="s">
        <v>229</v>
      </c>
    </row>
    <row r="35" spans="2:7" s="79" customFormat="1" ht="105" hidden="1" customHeight="1">
      <c r="B35" s="55"/>
      <c r="C35" s="55"/>
      <c r="D35" s="55"/>
      <c r="E35" s="55"/>
      <c r="F35" s="55"/>
      <c r="G35" s="168" t="s">
        <v>230</v>
      </c>
    </row>
    <row r="36" spans="2:7" s="79" customFormat="1" ht="75" hidden="1" customHeight="1">
      <c r="B36" s="55"/>
      <c r="C36" s="55"/>
      <c r="D36" s="55"/>
      <c r="E36" s="55"/>
      <c r="F36" s="55"/>
      <c r="G36" s="168" t="s">
        <v>231</v>
      </c>
    </row>
    <row r="37" spans="2:7" s="79" customFormat="1" ht="45" hidden="1" customHeight="1">
      <c r="B37" s="55"/>
      <c r="C37" s="55"/>
      <c r="D37" s="55"/>
      <c r="E37" s="55"/>
      <c r="F37" s="55"/>
      <c r="G37" s="168" t="s">
        <v>232</v>
      </c>
    </row>
    <row r="38" spans="2:7" s="79" customFormat="1"/>
    <row r="39" spans="2:7" s="79" customFormat="1"/>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row r="91" s="79" customFormat="1"/>
    <row r="92" s="79" customFormat="1"/>
    <row r="93" s="79" customFormat="1"/>
  </sheetData>
  <sheetProtection sort="0" autoFilter="0"/>
  <mergeCells count="69">
    <mergeCell ref="J14:K14"/>
    <mergeCell ref="J15:K15"/>
    <mergeCell ref="J13:K13"/>
    <mergeCell ref="DK7:DK8"/>
    <mergeCell ref="DL7:DL8"/>
    <mergeCell ref="J9:K9"/>
    <mergeCell ref="J10:K10"/>
    <mergeCell ref="J11:K11"/>
    <mergeCell ref="J12:K12"/>
    <mergeCell ref="DE7:DE8"/>
    <mergeCell ref="DF7:DF8"/>
    <mergeCell ref="DG7:DG8"/>
    <mergeCell ref="DH7:DH8"/>
    <mergeCell ref="DI7:DI8"/>
    <mergeCell ref="DJ7:DJ8"/>
    <mergeCell ref="CW7:CW8"/>
    <mergeCell ref="DA6:DL6"/>
    <mergeCell ref="DM6:DM8"/>
    <mergeCell ref="BG7:BL7"/>
    <mergeCell ref="BM7:BQ7"/>
    <mergeCell ref="BS7:BX7"/>
    <mergeCell ref="CY6:CY8"/>
    <mergeCell ref="CZ6:CZ8"/>
    <mergeCell ref="CX7:CX8"/>
    <mergeCell ref="DA7:DA8"/>
    <mergeCell ref="DB7:DB8"/>
    <mergeCell ref="DC7:DC8"/>
    <mergeCell ref="DD7:DD8"/>
    <mergeCell ref="Z6:Z8"/>
    <mergeCell ref="AA6:AA8"/>
    <mergeCell ref="AB6:AB8"/>
    <mergeCell ref="AC6:CX6"/>
    <mergeCell ref="AC7:AH7"/>
    <mergeCell ref="AI7:AN7"/>
    <mergeCell ref="AO7:AT7"/>
    <mergeCell ref="AU7:AZ7"/>
    <mergeCell ref="BA7:BF7"/>
    <mergeCell ref="BY7:CD7"/>
    <mergeCell ref="CE7:CJ7"/>
    <mergeCell ref="CK7:CP7"/>
    <mergeCell ref="CQ7:CU7"/>
    <mergeCell ref="Y6:Y8"/>
    <mergeCell ref="B6:B8"/>
    <mergeCell ref="C6:C8"/>
    <mergeCell ref="D6:D8"/>
    <mergeCell ref="E6:E8"/>
    <mergeCell ref="F6:F8"/>
    <mergeCell ref="G6:G8"/>
    <mergeCell ref="H6:H8"/>
    <mergeCell ref="I6:I8"/>
    <mergeCell ref="J6:K8"/>
    <mergeCell ref="L6:W7"/>
    <mergeCell ref="X6:X8"/>
    <mergeCell ref="B4:AM4"/>
    <mergeCell ref="BG4:CH4"/>
    <mergeCell ref="CI4:CN4"/>
    <mergeCell ref="BG5:CA5"/>
    <mergeCell ref="CC5:CG5"/>
    <mergeCell ref="CI5:CN5"/>
    <mergeCell ref="B1:AF1"/>
    <mergeCell ref="AI1:AL1"/>
    <mergeCell ref="BG1:CA1"/>
    <mergeCell ref="CC1:CG1"/>
    <mergeCell ref="CI1:CN1"/>
    <mergeCell ref="C3:AF3"/>
    <mergeCell ref="AG3:AM3"/>
    <mergeCell ref="BH3:CA3"/>
    <mergeCell ref="CB3:CH3"/>
    <mergeCell ref="CK3:CN3"/>
  </mergeCells>
  <conditionalFormatting sqref="CX9">
    <cfRule type="colorScale" priority="2">
      <colorScale>
        <cfvo type="num" val="0"/>
        <cfvo type="num" val="0.6"/>
        <cfvo type="num" val="0.99"/>
        <color rgb="FFC00000"/>
        <color rgb="FFFFEB84"/>
        <color rgb="FF1DA275"/>
      </colorScale>
    </cfRule>
  </conditionalFormatting>
  <conditionalFormatting sqref="CX9:CY14">
    <cfRule type="cellIs" dxfId="1" priority="1" operator="equal">
      <formula>1</formula>
    </cfRule>
  </conditionalFormatting>
  <conditionalFormatting sqref="CX10:CY14 CY9">
    <cfRule type="colorScale" priority="4">
      <colorScale>
        <cfvo type="num" val="0"/>
        <cfvo type="num" val="0.6"/>
        <cfvo type="num" val="0.99"/>
        <color rgb="FFC00000"/>
        <color rgb="FFFFEB84"/>
        <color rgb="FF1DA275"/>
      </colorScale>
    </cfRule>
  </conditionalFormatting>
  <dataValidations disablePrompts="1" count="8">
    <dataValidation type="list" allowBlank="1" showInputMessage="1" showErrorMessage="1" sqref="B9:B14" xr:uid="{E616A6D4-FB9E-4175-8DDC-D45A49303966}">
      <formula1>$B$17:$B$20</formula1>
    </dataValidation>
    <dataValidation type="list" allowBlank="1" showInputMessage="1" showErrorMessage="1" sqref="C9:C14" xr:uid="{E484CA37-DC39-421B-828A-7FD5997A9826}">
      <formula1>$C$17:$C$19</formula1>
    </dataValidation>
    <dataValidation type="list" allowBlank="1" showInputMessage="1" showErrorMessage="1" sqref="D9:D14" xr:uid="{B311C996-B5E7-4C35-88EA-58DE4DDB6C5A}">
      <formula1>$D$17:$D$20</formula1>
    </dataValidation>
    <dataValidation type="list" allowBlank="1" showInputMessage="1" showErrorMessage="1" sqref="E9:E14" xr:uid="{48137BE4-F5B3-4F0E-8DD5-0AE704F7BE7C}">
      <formula1>$E$17:$E$28</formula1>
    </dataValidation>
    <dataValidation type="list" allowBlank="1" showInputMessage="1" showErrorMessage="1" sqref="F9:F14" xr:uid="{C35BE2FC-D2F7-41A3-817A-04FCC46FB7FC}">
      <formula1>$F$17:$F$23</formula1>
    </dataValidation>
    <dataValidation type="list" allowBlank="1" showInputMessage="1" showErrorMessage="1" sqref="G9:G14" xr:uid="{3FB672D7-8A54-4FD1-864C-FEDA86BD298E}">
      <formula1>$G$17:$G$37</formula1>
    </dataValidation>
    <dataValidation type="whole" showInputMessage="1" showErrorMessage="1" error="SUPERA LA META PROGRAMADA" sqref="AE9:AE14 CS9:CS14 CG9:CG14 CA9:CA14 BU9:BU14 BO9:BO14 BI9:BI14 BC9:BC14 AW9:AW14 AQ9:AQ14 AK9:AK14 CM9:CM14" xr:uid="{BBD2EE88-ACAD-47AF-8D7B-44561AE80242}">
      <formula1>0</formula1>
      <formula2>#REF!-AC9</formula2>
    </dataValidation>
    <dataValidation type="list" allowBlank="1" showInputMessage="1" showErrorMessage="1" sqref="B15:G15" xr:uid="{3AE1B11D-AFFE-42D0-B31A-1841CB8800A1}">
      <formula1>#REF!</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86C21-23E3-4450-95FB-6709BE3811BA}">
  <sheetPr>
    <tabColor theme="9" tint="0.59999389629810485"/>
  </sheetPr>
  <dimension ref="A1:DM89"/>
  <sheetViews>
    <sheetView topLeftCell="B3" zoomScale="70" zoomScaleNormal="70" zoomScaleSheetLayoutView="70" zoomScalePageLayoutView="60" workbookViewId="0">
      <selection activeCell="J6" sqref="A6:K8"/>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36.453125" style="55" customWidth="1"/>
    <col min="6" max="6" width="21" style="55" customWidth="1"/>
    <col min="7" max="7" width="20.1796875" style="55" customWidth="1"/>
    <col min="8" max="8" width="24.1796875" style="55" customWidth="1"/>
    <col min="9" max="9" width="25.81640625" style="55" customWidth="1"/>
    <col min="10"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16.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84</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525"/>
      <c r="AJ1" s="525"/>
      <c r="AK1" s="525"/>
      <c r="AL1" s="525"/>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525"/>
      <c r="CD1" s="525"/>
      <c r="CE1" s="525"/>
      <c r="CF1" s="525"/>
      <c r="CG1" s="525"/>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525"/>
      <c r="CD5" s="525"/>
      <c r="CE5" s="525"/>
      <c r="CF5" s="525"/>
      <c r="CG5" s="525"/>
      <c r="CH5" s="80"/>
      <c r="CI5" s="524"/>
      <c r="CJ5" s="524"/>
      <c r="CK5" s="524"/>
      <c r="CL5" s="524"/>
      <c r="CM5" s="524"/>
      <c r="CN5" s="524"/>
    </row>
    <row r="6" spans="1:117" ht="15" customHeight="1" thickBot="1">
      <c r="A6" s="82"/>
      <c r="B6" s="534" t="s">
        <v>292</v>
      </c>
      <c r="C6" s="534" t="s">
        <v>609</v>
      </c>
      <c r="D6" s="534" t="s">
        <v>294</v>
      </c>
      <c r="E6" s="534" t="s">
        <v>5</v>
      </c>
      <c r="F6" s="534" t="s">
        <v>838</v>
      </c>
      <c r="G6" s="534" t="s">
        <v>846</v>
      </c>
      <c r="H6" s="532" t="s">
        <v>295</v>
      </c>
      <c r="I6" s="532" t="s">
        <v>9</v>
      </c>
      <c r="J6" s="533" t="s">
        <v>148</v>
      </c>
      <c r="K6" s="533"/>
      <c r="L6" s="535" t="s">
        <v>339</v>
      </c>
      <c r="M6" s="535"/>
      <c r="N6" s="535"/>
      <c r="O6" s="535"/>
      <c r="P6" s="535"/>
      <c r="Q6" s="535"/>
      <c r="R6" s="535"/>
      <c r="S6" s="535"/>
      <c r="T6" s="535"/>
      <c r="U6" s="535"/>
      <c r="V6" s="535"/>
      <c r="W6" s="535"/>
      <c r="X6" s="535" t="s">
        <v>340</v>
      </c>
      <c r="Y6" s="533" t="s">
        <v>296</v>
      </c>
      <c r="Z6" s="533" t="s">
        <v>149</v>
      </c>
      <c r="AA6" s="533" t="s">
        <v>150</v>
      </c>
      <c r="AB6" s="533" t="s">
        <v>151</v>
      </c>
      <c r="AC6" s="533" t="s">
        <v>152</v>
      </c>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50" t="s">
        <v>348</v>
      </c>
      <c r="CZ6" s="553" t="s">
        <v>153</v>
      </c>
      <c r="DA6" s="555" t="s">
        <v>154</v>
      </c>
      <c r="DB6" s="556"/>
      <c r="DC6" s="556"/>
      <c r="DD6" s="556"/>
      <c r="DE6" s="556"/>
      <c r="DF6" s="556"/>
      <c r="DG6" s="556"/>
      <c r="DH6" s="556"/>
      <c r="DI6" s="556"/>
      <c r="DJ6" s="556"/>
      <c r="DK6" s="556"/>
      <c r="DL6" s="557"/>
      <c r="DM6" s="536" t="s">
        <v>155</v>
      </c>
    </row>
    <row r="7" spans="1:117" ht="15" customHeight="1">
      <c r="A7" s="82"/>
      <c r="B7" s="534"/>
      <c r="C7" s="534"/>
      <c r="D7" s="534"/>
      <c r="E7" s="534"/>
      <c r="F7" s="534"/>
      <c r="G7" s="534"/>
      <c r="H7" s="532"/>
      <c r="I7" s="532"/>
      <c r="J7" s="533"/>
      <c r="K7" s="533"/>
      <c r="L7" s="535"/>
      <c r="M7" s="535"/>
      <c r="N7" s="535"/>
      <c r="O7" s="535"/>
      <c r="P7" s="535"/>
      <c r="Q7" s="535"/>
      <c r="R7" s="535"/>
      <c r="S7" s="535"/>
      <c r="T7" s="535"/>
      <c r="U7" s="535"/>
      <c r="V7" s="535"/>
      <c r="W7" s="535"/>
      <c r="X7" s="535"/>
      <c r="Y7" s="533"/>
      <c r="Z7" s="533"/>
      <c r="AA7" s="533"/>
      <c r="AB7" s="533"/>
      <c r="AC7" s="533" t="s">
        <v>156</v>
      </c>
      <c r="AD7" s="533"/>
      <c r="AE7" s="533"/>
      <c r="AF7" s="533"/>
      <c r="AG7" s="533"/>
      <c r="AH7" s="533"/>
      <c r="AI7" s="547" t="s">
        <v>157</v>
      </c>
      <c r="AJ7" s="547"/>
      <c r="AK7" s="547"/>
      <c r="AL7" s="547"/>
      <c r="AM7" s="547"/>
      <c r="AN7" s="547"/>
      <c r="AO7" s="533" t="s">
        <v>158</v>
      </c>
      <c r="AP7" s="533"/>
      <c r="AQ7" s="533"/>
      <c r="AR7" s="533"/>
      <c r="AS7" s="533"/>
      <c r="AT7" s="533"/>
      <c r="AU7" s="547" t="s">
        <v>159</v>
      </c>
      <c r="AV7" s="547"/>
      <c r="AW7" s="547"/>
      <c r="AX7" s="547"/>
      <c r="AY7" s="547"/>
      <c r="AZ7" s="547"/>
      <c r="BA7" s="533" t="s">
        <v>160</v>
      </c>
      <c r="BB7" s="533"/>
      <c r="BC7" s="533"/>
      <c r="BD7" s="533"/>
      <c r="BE7" s="533"/>
      <c r="BF7" s="533"/>
      <c r="BG7" s="547" t="s">
        <v>161</v>
      </c>
      <c r="BH7" s="547"/>
      <c r="BI7" s="547"/>
      <c r="BJ7" s="547"/>
      <c r="BK7" s="547"/>
      <c r="BL7" s="547"/>
      <c r="BM7" s="533" t="s">
        <v>162</v>
      </c>
      <c r="BN7" s="533"/>
      <c r="BO7" s="533"/>
      <c r="BP7" s="533"/>
      <c r="BQ7" s="533"/>
      <c r="BR7" s="229"/>
      <c r="BS7" s="547" t="s">
        <v>163</v>
      </c>
      <c r="BT7" s="547"/>
      <c r="BU7" s="547"/>
      <c r="BV7" s="547"/>
      <c r="BW7" s="547"/>
      <c r="BX7" s="547"/>
      <c r="BY7" s="533" t="s">
        <v>164</v>
      </c>
      <c r="BZ7" s="533"/>
      <c r="CA7" s="533"/>
      <c r="CB7" s="533"/>
      <c r="CC7" s="533"/>
      <c r="CD7" s="533"/>
      <c r="CE7" s="547" t="s">
        <v>165</v>
      </c>
      <c r="CF7" s="547"/>
      <c r="CG7" s="547"/>
      <c r="CH7" s="547"/>
      <c r="CI7" s="547"/>
      <c r="CJ7" s="547"/>
      <c r="CK7" s="533" t="s">
        <v>166</v>
      </c>
      <c r="CL7" s="533"/>
      <c r="CM7" s="533"/>
      <c r="CN7" s="533"/>
      <c r="CO7" s="533"/>
      <c r="CP7" s="533"/>
      <c r="CQ7" s="547" t="s">
        <v>167</v>
      </c>
      <c r="CR7" s="547"/>
      <c r="CS7" s="547"/>
      <c r="CT7" s="547"/>
      <c r="CU7" s="547"/>
      <c r="CV7" s="192"/>
      <c r="CW7" s="533" t="s">
        <v>168</v>
      </c>
      <c r="CX7" s="533" t="s">
        <v>169</v>
      </c>
      <c r="CY7" s="551"/>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3.5" thickBot="1">
      <c r="A8" s="82"/>
      <c r="B8" s="534"/>
      <c r="C8" s="534"/>
      <c r="D8" s="534"/>
      <c r="E8" s="534"/>
      <c r="F8" s="534"/>
      <c r="G8" s="534"/>
      <c r="H8" s="532"/>
      <c r="I8" s="532"/>
      <c r="J8" s="533"/>
      <c r="K8" s="533"/>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533"/>
      <c r="AC8" s="229" t="s">
        <v>170</v>
      </c>
      <c r="AD8" s="229" t="s">
        <v>171</v>
      </c>
      <c r="AE8" s="229" t="s">
        <v>172</v>
      </c>
      <c r="AF8" s="229" t="s">
        <v>173</v>
      </c>
      <c r="AG8" s="229" t="s">
        <v>297</v>
      </c>
      <c r="AH8" s="229" t="s">
        <v>327</v>
      </c>
      <c r="AI8" s="192" t="s">
        <v>170</v>
      </c>
      <c r="AJ8" s="192" t="s">
        <v>171</v>
      </c>
      <c r="AK8" s="192" t="s">
        <v>172</v>
      </c>
      <c r="AL8" s="192" t="s">
        <v>173</v>
      </c>
      <c r="AM8" s="192" t="s">
        <v>297</v>
      </c>
      <c r="AN8" s="192" t="s">
        <v>327</v>
      </c>
      <c r="AO8" s="229" t="s">
        <v>170</v>
      </c>
      <c r="AP8" s="229" t="s">
        <v>171</v>
      </c>
      <c r="AQ8" s="229" t="s">
        <v>172</v>
      </c>
      <c r="AR8" s="229" t="s">
        <v>173</v>
      </c>
      <c r="AS8" s="229" t="s">
        <v>297</v>
      </c>
      <c r="AT8" s="229" t="s">
        <v>327</v>
      </c>
      <c r="AU8" s="192" t="s">
        <v>170</v>
      </c>
      <c r="AV8" s="192" t="s">
        <v>171</v>
      </c>
      <c r="AW8" s="192" t="s">
        <v>172</v>
      </c>
      <c r="AX8" s="192" t="s">
        <v>173</v>
      </c>
      <c r="AY8" s="192" t="s">
        <v>297</v>
      </c>
      <c r="AZ8" s="192" t="s">
        <v>327</v>
      </c>
      <c r="BA8" s="229" t="s">
        <v>170</v>
      </c>
      <c r="BB8" s="229" t="s">
        <v>171</v>
      </c>
      <c r="BC8" s="229" t="s">
        <v>172</v>
      </c>
      <c r="BD8" s="229" t="s">
        <v>173</v>
      </c>
      <c r="BE8" s="229" t="s">
        <v>297</v>
      </c>
      <c r="BF8" s="229" t="s">
        <v>327</v>
      </c>
      <c r="BG8" s="192" t="s">
        <v>170</v>
      </c>
      <c r="BH8" s="192" t="s">
        <v>171</v>
      </c>
      <c r="BI8" s="192" t="s">
        <v>172</v>
      </c>
      <c r="BJ8" s="192" t="s">
        <v>173</v>
      </c>
      <c r="BK8" s="192" t="s">
        <v>297</v>
      </c>
      <c r="BL8" s="192" t="s">
        <v>327</v>
      </c>
      <c r="BM8" s="229" t="s">
        <v>170</v>
      </c>
      <c r="BN8" s="229" t="s">
        <v>171</v>
      </c>
      <c r="BO8" s="229" t="s">
        <v>172</v>
      </c>
      <c r="BP8" s="229" t="s">
        <v>173</v>
      </c>
      <c r="BQ8" s="229" t="s">
        <v>297</v>
      </c>
      <c r="BR8" s="229" t="s">
        <v>327</v>
      </c>
      <c r="BS8" s="192" t="s">
        <v>170</v>
      </c>
      <c r="BT8" s="250" t="s">
        <v>171</v>
      </c>
      <c r="BU8" s="192" t="s">
        <v>172</v>
      </c>
      <c r="BV8" s="192" t="s">
        <v>173</v>
      </c>
      <c r="BW8" s="192" t="s">
        <v>297</v>
      </c>
      <c r="BX8" s="192" t="s">
        <v>327</v>
      </c>
      <c r="BY8" s="229" t="s">
        <v>170</v>
      </c>
      <c r="BZ8" s="229" t="s">
        <v>171</v>
      </c>
      <c r="CA8" s="229" t="s">
        <v>172</v>
      </c>
      <c r="CB8" s="251" t="s">
        <v>173</v>
      </c>
      <c r="CC8" s="229" t="s">
        <v>297</v>
      </c>
      <c r="CD8" s="229" t="s">
        <v>327</v>
      </c>
      <c r="CE8" s="192" t="s">
        <v>170</v>
      </c>
      <c r="CF8" s="192" t="s">
        <v>171</v>
      </c>
      <c r="CG8" s="192" t="s">
        <v>172</v>
      </c>
      <c r="CH8" s="192" t="s">
        <v>173</v>
      </c>
      <c r="CI8" s="192" t="s">
        <v>297</v>
      </c>
      <c r="CJ8" s="192" t="s">
        <v>327</v>
      </c>
      <c r="CK8" s="229" t="s">
        <v>170</v>
      </c>
      <c r="CL8" s="229" t="s">
        <v>171</v>
      </c>
      <c r="CM8" s="229" t="s">
        <v>172</v>
      </c>
      <c r="CN8" s="229" t="s">
        <v>173</v>
      </c>
      <c r="CO8" s="229" t="s">
        <v>297</v>
      </c>
      <c r="CP8" s="229" t="s">
        <v>327</v>
      </c>
      <c r="CQ8" s="192" t="s">
        <v>170</v>
      </c>
      <c r="CR8" s="192" t="s">
        <v>171</v>
      </c>
      <c r="CS8" s="192" t="s">
        <v>172</v>
      </c>
      <c r="CT8" s="192" t="s">
        <v>173</v>
      </c>
      <c r="CU8" s="229" t="s">
        <v>297</v>
      </c>
      <c r="CV8" s="229" t="s">
        <v>327</v>
      </c>
      <c r="CW8" s="533"/>
      <c r="CX8" s="533"/>
      <c r="CY8" s="552"/>
      <c r="CZ8" s="554"/>
      <c r="DA8" s="559"/>
      <c r="DB8" s="542"/>
      <c r="DC8" s="542"/>
      <c r="DD8" s="542"/>
      <c r="DE8" s="532"/>
      <c r="DF8" s="542"/>
      <c r="DG8" s="542"/>
      <c r="DH8" s="542"/>
      <c r="DI8" s="542"/>
      <c r="DJ8" s="542"/>
      <c r="DK8" s="542"/>
      <c r="DL8" s="544"/>
      <c r="DM8" s="562"/>
    </row>
    <row r="9" spans="1:117" ht="108.75" customHeight="1" thickBot="1">
      <c r="A9" s="82"/>
      <c r="B9" s="273" t="s">
        <v>192</v>
      </c>
      <c r="C9" s="316" t="s">
        <v>195</v>
      </c>
      <c r="D9" s="316" t="s">
        <v>200</v>
      </c>
      <c r="E9" s="316" t="s">
        <v>325</v>
      </c>
      <c r="F9" s="316" t="s">
        <v>207</v>
      </c>
      <c r="G9" s="316" t="s">
        <v>224</v>
      </c>
      <c r="H9" s="407" t="s">
        <v>633</v>
      </c>
      <c r="I9" s="407" t="s">
        <v>634</v>
      </c>
      <c r="J9" s="597" t="s">
        <v>635</v>
      </c>
      <c r="K9" s="598"/>
      <c r="L9" s="252">
        <v>1</v>
      </c>
      <c r="M9" s="252">
        <v>1</v>
      </c>
      <c r="N9" s="252">
        <v>1</v>
      </c>
      <c r="O9" s="252">
        <v>1</v>
      </c>
      <c r="P9" s="252">
        <v>1</v>
      </c>
      <c r="Q9" s="252">
        <v>1</v>
      </c>
      <c r="R9" s="252">
        <v>1</v>
      </c>
      <c r="S9" s="252">
        <v>1</v>
      </c>
      <c r="T9" s="252">
        <v>1</v>
      </c>
      <c r="U9" s="252">
        <v>1</v>
      </c>
      <c r="V9" s="252">
        <v>1</v>
      </c>
      <c r="W9" s="252">
        <v>1</v>
      </c>
      <c r="X9" s="252" t="s">
        <v>636</v>
      </c>
      <c r="Y9" s="253"/>
      <c r="Z9" s="463" t="s">
        <v>637</v>
      </c>
      <c r="AA9" s="96" t="s">
        <v>638</v>
      </c>
      <c r="AB9" s="109">
        <v>1</v>
      </c>
      <c r="AC9" s="376">
        <f t="shared" ref="AC9" si="0">+L9</f>
        <v>1</v>
      </c>
      <c r="AD9" s="377">
        <f t="shared" ref="AD9" si="1">IFERROR(AC9/SUM($L9:$W9)*100,0)</f>
        <v>8.3333333333333321</v>
      </c>
      <c r="AE9" s="377"/>
      <c r="AF9" s="377">
        <f t="shared" ref="AF9" si="2">IFERROR(AE9/SUM($L9:$W9)*100,0)</f>
        <v>0</v>
      </c>
      <c r="AG9" s="330"/>
      <c r="AH9" s="332"/>
      <c r="AI9" s="376">
        <f t="shared" ref="AI9" si="3">+M9</f>
        <v>1</v>
      </c>
      <c r="AJ9" s="377">
        <f t="shared" ref="AJ9" si="4">IFERROR(AI9/SUM($L9:$W9)*100,0)</f>
        <v>8.3333333333333321</v>
      </c>
      <c r="AK9" s="377"/>
      <c r="AL9" s="377">
        <f t="shared" ref="AL9" si="5">IFERROR(AK9/SUM($L9:$W9)*100,0)</f>
        <v>0</v>
      </c>
      <c r="AM9" s="330"/>
      <c r="AN9" s="332"/>
      <c r="AO9" s="376">
        <f t="shared" ref="AO9" si="6">+N9</f>
        <v>1</v>
      </c>
      <c r="AP9" s="377">
        <f t="shared" ref="AP9" si="7">IFERROR(AO9/SUM($L9:$W9)*100,0)</f>
        <v>8.3333333333333321</v>
      </c>
      <c r="AQ9" s="377"/>
      <c r="AR9" s="377">
        <f t="shared" ref="AR9" si="8">IFERROR(AQ9/SUM($L9:$W9)*100,0)</f>
        <v>0</v>
      </c>
      <c r="AS9" s="330"/>
      <c r="AT9" s="332"/>
      <c r="AU9" s="330">
        <f t="shared" ref="AU9" si="9">+O9</f>
        <v>1</v>
      </c>
      <c r="AV9" s="377">
        <f t="shared" ref="AV9" si="10">IFERROR(AU9/SUM($L9:$W9)*100,0)</f>
        <v>8.3333333333333321</v>
      </c>
      <c r="AW9" s="377"/>
      <c r="AX9" s="377">
        <f t="shared" ref="AX9" si="11">IFERROR(AW9/SUM($L9:$W9)*100,0)</f>
        <v>0</v>
      </c>
      <c r="AY9" s="330"/>
      <c r="AZ9" s="332"/>
      <c r="BA9" s="333">
        <f t="shared" ref="BA9" si="12">+P9</f>
        <v>1</v>
      </c>
      <c r="BB9" s="377">
        <f t="shared" ref="BB9" si="13">IFERROR(BA9/SUM($L9:$W9)*100,0)</f>
        <v>8.3333333333333321</v>
      </c>
      <c r="BC9" s="377"/>
      <c r="BD9" s="377">
        <f t="shared" ref="BD9" si="14">IFERROR(BC9/SUM($L9:$W9)*100,0)</f>
        <v>0</v>
      </c>
      <c r="BE9" s="333"/>
      <c r="BF9" s="332"/>
      <c r="BG9" s="333">
        <f t="shared" ref="BG9" si="15">+Q9</f>
        <v>1</v>
      </c>
      <c r="BH9" s="377">
        <f t="shared" ref="BH9" si="16">IFERROR(BG9/SUM($L9:$W9)*100,0)</f>
        <v>8.3333333333333321</v>
      </c>
      <c r="BI9" s="377"/>
      <c r="BJ9" s="377">
        <f t="shared" ref="BJ9" si="17">IFERROR(BI9/SUM($L9:$W9)*100,0)</f>
        <v>0</v>
      </c>
      <c r="BK9" s="334"/>
      <c r="BL9" s="332"/>
      <c r="BM9" s="333">
        <f t="shared" ref="BM9" si="18">+R9</f>
        <v>1</v>
      </c>
      <c r="BN9" s="377">
        <f t="shared" ref="BN9" si="19">IFERROR(BM9/SUM($L9:$W9)*100,0)</f>
        <v>8.3333333333333321</v>
      </c>
      <c r="BO9" s="377"/>
      <c r="BP9" s="377">
        <f t="shared" ref="BP9" si="20">IFERROR(BO9/SUM($L9:$W9)*100,0)</f>
        <v>0</v>
      </c>
      <c r="BQ9" s="332"/>
      <c r="BR9" s="332"/>
      <c r="BS9" s="332">
        <f t="shared" ref="BS9" si="21">+S9</f>
        <v>1</v>
      </c>
      <c r="BT9" s="377">
        <f t="shared" ref="BT9" si="22">IFERROR(BS9/SUM($L9:$W9)*100,0)</f>
        <v>8.3333333333333321</v>
      </c>
      <c r="BU9" s="377"/>
      <c r="BV9" s="377">
        <f t="shared" ref="BV9" si="23">IFERROR(BU9/SUM($L9:$W9)*100,0)</f>
        <v>0</v>
      </c>
      <c r="BW9" s="332"/>
      <c r="BX9" s="332"/>
      <c r="BY9" s="332">
        <f t="shared" ref="BY9" si="24">+T9</f>
        <v>1</v>
      </c>
      <c r="BZ9" s="377">
        <f t="shared" ref="BZ9" si="25">IFERROR(BY9/SUM($L9:$W9)*100,0)</f>
        <v>8.3333333333333321</v>
      </c>
      <c r="CA9" s="377"/>
      <c r="CB9" s="377">
        <f t="shared" ref="CB9" si="26">IFERROR(CA9/SUM($L9:$W9)*100,0)</f>
        <v>0</v>
      </c>
      <c r="CC9" s="332"/>
      <c r="CD9" s="332"/>
      <c r="CE9" s="332">
        <f t="shared" ref="CE9" si="27">+U9</f>
        <v>1</v>
      </c>
      <c r="CF9" s="377">
        <f t="shared" ref="CF9" si="28">IFERROR(CE9/SUM($L9:$W9)*100,0)</f>
        <v>8.3333333333333321</v>
      </c>
      <c r="CG9" s="377"/>
      <c r="CH9" s="377">
        <f t="shared" ref="CH9" si="29">IFERROR(CG9/SUM($L9:$W9)*100,0)</f>
        <v>0</v>
      </c>
      <c r="CI9" s="332"/>
      <c r="CJ9" s="332"/>
      <c r="CK9" s="332">
        <f t="shared" ref="CK9" si="30">+V9</f>
        <v>1</v>
      </c>
      <c r="CL9" s="377">
        <f t="shared" ref="CL9" si="31">IFERROR(CK9/SUM($L9:$W9)*100,0)</f>
        <v>8.3333333333333321</v>
      </c>
      <c r="CM9" s="377"/>
      <c r="CN9" s="377">
        <f t="shared" ref="CN9" si="32">IFERROR(CM9/SUM($L9:$W9)*100,0)</f>
        <v>0</v>
      </c>
      <c r="CO9" s="332"/>
      <c r="CP9" s="332"/>
      <c r="CQ9" s="332">
        <f t="shared" ref="CQ9" si="33">+W9</f>
        <v>1</v>
      </c>
      <c r="CR9" s="377">
        <f t="shared" ref="CR9" si="34">IFERROR(CQ9/SUM($L9:$W9)*100,0)</f>
        <v>8.3333333333333321</v>
      </c>
      <c r="CS9" s="377"/>
      <c r="CT9" s="377">
        <f t="shared" ref="CT9" si="35">IFERROR(CS9/SUM($L9:$W9)*100,0)</f>
        <v>0</v>
      </c>
      <c r="CU9" s="95"/>
      <c r="CV9" s="95"/>
      <c r="CW9" s="95">
        <f t="shared" ref="CW9:CX10" si="36">SUM(CS9,CM9,CG9,CA9,BU9,BO9,BI9,BC9,AW9,AQ9,AK9,AE9)</f>
        <v>0</v>
      </c>
      <c r="CX9" s="34">
        <f t="shared" si="36"/>
        <v>0</v>
      </c>
      <c r="CY9" s="230"/>
      <c r="CZ9" s="106"/>
      <c r="DA9" s="99"/>
      <c r="DB9" s="129"/>
      <c r="DC9" s="130"/>
      <c r="DD9" s="130"/>
      <c r="DE9"/>
      <c r="DF9" s="84"/>
      <c r="DG9" s="84"/>
      <c r="DH9" s="84"/>
      <c r="DI9" s="84"/>
      <c r="DJ9" s="84"/>
      <c r="DK9" s="84"/>
      <c r="DL9" s="85"/>
      <c r="DM9" s="91"/>
    </row>
    <row r="10" spans="1:117" ht="108.75" customHeight="1">
      <c r="A10" s="82"/>
      <c r="B10" s="273" t="s">
        <v>192</v>
      </c>
      <c r="C10" s="316" t="s">
        <v>195</v>
      </c>
      <c r="D10" s="316" t="s">
        <v>200</v>
      </c>
      <c r="E10" s="316" t="s">
        <v>325</v>
      </c>
      <c r="F10" s="316" t="s">
        <v>207</v>
      </c>
      <c r="G10" s="316" t="s">
        <v>224</v>
      </c>
      <c r="H10" s="407" t="s">
        <v>633</v>
      </c>
      <c r="I10" s="407" t="s">
        <v>634</v>
      </c>
      <c r="J10" s="597" t="s">
        <v>639</v>
      </c>
      <c r="K10" s="598"/>
      <c r="L10" s="252">
        <v>1</v>
      </c>
      <c r="M10" s="252">
        <v>1</v>
      </c>
      <c r="N10" s="252">
        <v>1</v>
      </c>
      <c r="O10" s="252">
        <v>1</v>
      </c>
      <c r="P10" s="252">
        <v>1</v>
      </c>
      <c r="Q10" s="252">
        <v>1</v>
      </c>
      <c r="R10" s="252">
        <v>1</v>
      </c>
      <c r="S10" s="252">
        <v>1</v>
      </c>
      <c r="T10" s="252">
        <v>1</v>
      </c>
      <c r="U10" s="252">
        <v>1</v>
      </c>
      <c r="V10" s="252">
        <v>1</v>
      </c>
      <c r="W10" s="252">
        <v>1</v>
      </c>
      <c r="X10" s="252" t="s">
        <v>636</v>
      </c>
      <c r="Y10" s="253"/>
      <c r="Z10" s="463" t="s">
        <v>640</v>
      </c>
      <c r="AA10" s="96" t="s">
        <v>638</v>
      </c>
      <c r="AB10" s="109">
        <v>1</v>
      </c>
      <c r="AC10" s="376">
        <f>+L10</f>
        <v>1</v>
      </c>
      <c r="AD10" s="377">
        <f>IFERROR(AC10/SUM($L10:$W10)*100,0)</f>
        <v>8.3333333333333321</v>
      </c>
      <c r="AE10" s="377"/>
      <c r="AF10" s="377">
        <f>IFERROR(AE10/SUM($L10:$W10)*100,0)</f>
        <v>0</v>
      </c>
      <c r="AG10" s="330"/>
      <c r="AH10" s="332"/>
      <c r="AI10" s="376">
        <f>+M10</f>
        <v>1</v>
      </c>
      <c r="AJ10" s="377">
        <f>IFERROR(AI10/SUM($L10:$W10)*100,0)</f>
        <v>8.3333333333333321</v>
      </c>
      <c r="AK10" s="377"/>
      <c r="AL10" s="377">
        <f>IFERROR(AK10/SUM($L10:$W10)*100,0)</f>
        <v>0</v>
      </c>
      <c r="AM10" s="330"/>
      <c r="AN10" s="332"/>
      <c r="AO10" s="376">
        <f>+N10</f>
        <v>1</v>
      </c>
      <c r="AP10" s="377">
        <f>IFERROR(AO10/SUM($L10:$W10)*100,0)</f>
        <v>8.3333333333333321</v>
      </c>
      <c r="AQ10" s="377"/>
      <c r="AR10" s="377">
        <f>IFERROR(AQ10/SUM($L10:$W10)*100,0)</f>
        <v>0</v>
      </c>
      <c r="AS10" s="330"/>
      <c r="AT10" s="332"/>
      <c r="AU10" s="330">
        <f>+O10</f>
        <v>1</v>
      </c>
      <c r="AV10" s="377">
        <f>IFERROR(AU10/SUM($L10:$W10)*100,0)</f>
        <v>8.3333333333333321</v>
      </c>
      <c r="AW10" s="377"/>
      <c r="AX10" s="377">
        <f>IFERROR(AW10/SUM($L10:$W10)*100,0)</f>
        <v>0</v>
      </c>
      <c r="AY10" s="330"/>
      <c r="AZ10" s="332"/>
      <c r="BA10" s="333">
        <f>+P10</f>
        <v>1</v>
      </c>
      <c r="BB10" s="377">
        <f>IFERROR(BA10/SUM($L10:$W10)*100,0)</f>
        <v>8.3333333333333321</v>
      </c>
      <c r="BC10" s="377"/>
      <c r="BD10" s="377">
        <f>IFERROR(BC10/SUM($L10:$W10)*100,0)</f>
        <v>0</v>
      </c>
      <c r="BE10" s="333"/>
      <c r="BF10" s="332"/>
      <c r="BG10" s="333">
        <f>+Q10</f>
        <v>1</v>
      </c>
      <c r="BH10" s="377">
        <f>IFERROR(BG10/SUM($L10:$W10)*100,0)</f>
        <v>8.3333333333333321</v>
      </c>
      <c r="BI10" s="377"/>
      <c r="BJ10" s="377">
        <f>IFERROR(BI10/SUM($L10:$W10)*100,0)</f>
        <v>0</v>
      </c>
      <c r="BK10" s="334"/>
      <c r="BL10" s="332"/>
      <c r="BM10" s="333">
        <f>+R10</f>
        <v>1</v>
      </c>
      <c r="BN10" s="377">
        <f>IFERROR(BM10/SUM($L10:$W10)*100,0)</f>
        <v>8.3333333333333321</v>
      </c>
      <c r="BO10" s="377"/>
      <c r="BP10" s="377">
        <f>IFERROR(BO10/SUM($L10:$W10)*100,0)</f>
        <v>0</v>
      </c>
      <c r="BQ10" s="332"/>
      <c r="BR10" s="332"/>
      <c r="BS10" s="332">
        <f>+S10</f>
        <v>1</v>
      </c>
      <c r="BT10" s="377">
        <f>IFERROR(BS10/SUM($L10:$W10)*100,0)</f>
        <v>8.3333333333333321</v>
      </c>
      <c r="BU10" s="377"/>
      <c r="BV10" s="377">
        <f>IFERROR(BU10/SUM($L10:$W10)*100,0)</f>
        <v>0</v>
      </c>
      <c r="BW10" s="332"/>
      <c r="BX10" s="332"/>
      <c r="BY10" s="332">
        <f>+T10</f>
        <v>1</v>
      </c>
      <c r="BZ10" s="377">
        <f>IFERROR(BY10/SUM($L10:$W10)*100,0)</f>
        <v>8.3333333333333321</v>
      </c>
      <c r="CA10" s="377"/>
      <c r="CB10" s="377">
        <f>IFERROR(CA10/SUM($L10:$W10)*100,0)</f>
        <v>0</v>
      </c>
      <c r="CC10" s="332"/>
      <c r="CD10" s="332"/>
      <c r="CE10" s="332">
        <f>+U10</f>
        <v>1</v>
      </c>
      <c r="CF10" s="377">
        <f>IFERROR(CE10/SUM($L10:$W10)*100,0)</f>
        <v>8.3333333333333321</v>
      </c>
      <c r="CG10" s="377"/>
      <c r="CH10" s="377">
        <f>IFERROR(CG10/SUM($L10:$W10)*100,0)</f>
        <v>0</v>
      </c>
      <c r="CI10" s="332"/>
      <c r="CJ10" s="332"/>
      <c r="CK10" s="332">
        <f>+V10</f>
        <v>1</v>
      </c>
      <c r="CL10" s="377">
        <f>IFERROR(CK10/SUM($L10:$W10)*100,0)</f>
        <v>8.3333333333333321</v>
      </c>
      <c r="CM10" s="377"/>
      <c r="CN10" s="377">
        <f>IFERROR(CM10/SUM($L10:$W10)*100,0)</f>
        <v>0</v>
      </c>
      <c r="CO10" s="332"/>
      <c r="CP10" s="332"/>
      <c r="CQ10" s="332">
        <f>+W10</f>
        <v>1</v>
      </c>
      <c r="CR10" s="377">
        <f>IFERROR(CQ10/SUM($L10:$W10)*100,0)</f>
        <v>8.3333333333333321</v>
      </c>
      <c r="CS10" s="377"/>
      <c r="CT10" s="377">
        <f>IFERROR(CS10/SUM($L10:$W10)*100,0)</f>
        <v>0</v>
      </c>
      <c r="CU10" s="95"/>
      <c r="CV10" s="95"/>
      <c r="CW10" s="95">
        <f t="shared" si="36"/>
        <v>0</v>
      </c>
      <c r="CX10" s="34">
        <f t="shared" si="36"/>
        <v>0</v>
      </c>
      <c r="CY10" s="231"/>
      <c r="CZ10" s="112"/>
      <c r="DA10" s="99"/>
      <c r="DB10" s="129"/>
      <c r="DC10" s="130"/>
      <c r="DD10" s="130"/>
      <c r="DE10" s="130"/>
      <c r="DF10" s="97"/>
      <c r="DG10" s="97"/>
      <c r="DH10" s="97"/>
      <c r="DI10" s="97"/>
      <c r="DJ10" s="97"/>
      <c r="DK10" s="97"/>
      <c r="DL10" s="101"/>
      <c r="DM10" s="98"/>
    </row>
    <row r="11" spans="1:117" s="79" customFormat="1">
      <c r="B11" s="65"/>
      <c r="C11" s="259"/>
      <c r="D11" s="237"/>
      <c r="E11" s="237"/>
      <c r="F11" s="237"/>
      <c r="G11" s="237"/>
      <c r="H11" s="238"/>
      <c r="I11" s="238"/>
      <c r="J11" s="568" t="s">
        <v>444</v>
      </c>
      <c r="K11" s="569"/>
      <c r="L11" s="460">
        <f>SUM(L5:L10)</f>
        <v>2</v>
      </c>
      <c r="M11" s="460">
        <f t="shared" ref="M11:W11" si="37">SUM(M5:M10)</f>
        <v>2</v>
      </c>
      <c r="N11" s="460">
        <f t="shared" si="37"/>
        <v>2</v>
      </c>
      <c r="O11" s="460">
        <f t="shared" si="37"/>
        <v>2</v>
      </c>
      <c r="P11" s="460">
        <f t="shared" si="37"/>
        <v>2</v>
      </c>
      <c r="Q11" s="460">
        <f t="shared" si="37"/>
        <v>2</v>
      </c>
      <c r="R11" s="460">
        <f t="shared" si="37"/>
        <v>2</v>
      </c>
      <c r="S11" s="460">
        <f t="shared" si="37"/>
        <v>2</v>
      </c>
      <c r="T11" s="460">
        <f t="shared" si="37"/>
        <v>2</v>
      </c>
      <c r="U11" s="460">
        <f t="shared" si="37"/>
        <v>2</v>
      </c>
      <c r="V11" s="460">
        <f t="shared" si="37"/>
        <v>2</v>
      </c>
      <c r="W11" s="460">
        <f t="shared" si="37"/>
        <v>2</v>
      </c>
      <c r="AB11" s="464" t="s">
        <v>445</v>
      </c>
      <c r="AC11" s="464">
        <f>SUM(AC5:AC10)</f>
        <v>2</v>
      </c>
      <c r="AD11" s="313">
        <f>IFERROR(AC11/SUM($L11:$W11),0)</f>
        <v>8.3333333333333329E-2</v>
      </c>
      <c r="AE11" s="464">
        <f>SUM(AE5:AE10)</f>
        <v>0</v>
      </c>
      <c r="AF11" s="464">
        <f>IFERROR(AE11/SUM($L11:$W11),0)</f>
        <v>0</v>
      </c>
      <c r="AG11" s="465"/>
      <c r="AH11" s="465"/>
      <c r="AI11" s="464">
        <f>SUM(AI5:AI10)</f>
        <v>2</v>
      </c>
      <c r="AJ11" s="313">
        <f>IFERROR(AI11/SUM($L11:$W11),0)</f>
        <v>8.3333333333333329E-2</v>
      </c>
      <c r="AK11" s="464">
        <f>SUM(AK5:AK10)</f>
        <v>0</v>
      </c>
      <c r="AL11" s="464">
        <f>IFERROR(AK11/SUM($L11:$W11),0)</f>
        <v>0</v>
      </c>
      <c r="AM11" s="465"/>
      <c r="AN11" s="465"/>
      <c r="AO11" s="464">
        <f>SUM(AO5:AO10)</f>
        <v>2</v>
      </c>
      <c r="AP11" s="313">
        <f>IFERROR(AO11/SUM($L11:$W11),0)</f>
        <v>8.3333333333333329E-2</v>
      </c>
      <c r="AQ11" s="464">
        <f>SUM(AQ5:AQ10)</f>
        <v>0</v>
      </c>
      <c r="AR11" s="464">
        <f>IFERROR(AQ11/SUM($L11:$W11),0)</f>
        <v>0</v>
      </c>
      <c r="AS11" s="465"/>
      <c r="AT11" s="465"/>
      <c r="AU11" s="464">
        <f>SUM(AU5:AU10)</f>
        <v>2</v>
      </c>
      <c r="AV11" s="313">
        <f>IFERROR(AU11/SUM($L11:$W11),0)</f>
        <v>8.3333333333333329E-2</v>
      </c>
      <c r="AW11" s="464">
        <f>SUM(AW5:AW10)</f>
        <v>0</v>
      </c>
      <c r="AX11" s="464">
        <f>IFERROR(AW11/SUM($L11:$W11),0)</f>
        <v>0</v>
      </c>
      <c r="AY11" s="465"/>
      <c r="AZ11" s="465"/>
      <c r="BA11" s="464">
        <f>SUM(BA5:BA10)</f>
        <v>2</v>
      </c>
      <c r="BB11" s="313">
        <f>IFERROR(BA11/SUM($L11:$W11),0)</f>
        <v>8.3333333333333329E-2</v>
      </c>
      <c r="BC11" s="464">
        <f>SUM(BC5:BC10)</f>
        <v>0</v>
      </c>
      <c r="BD11" s="464">
        <f>IFERROR(BC11/SUM($L11:$W11),0)</f>
        <v>0</v>
      </c>
      <c r="BE11" s="465"/>
      <c r="BF11" s="465"/>
      <c r="BG11" s="464">
        <f>SUM(BG5:BG10)</f>
        <v>2</v>
      </c>
      <c r="BH11" s="313">
        <f>IFERROR(BG11/SUM($L11:$W11),0)</f>
        <v>8.3333333333333329E-2</v>
      </c>
      <c r="BI11" s="464">
        <f>SUM(BI5:BI10)</f>
        <v>0</v>
      </c>
      <c r="BJ11" s="464">
        <f>IFERROR(BI11/SUM($L11:$W11),0)</f>
        <v>0</v>
      </c>
      <c r="BK11" s="465"/>
      <c r="BL11" s="465"/>
      <c r="BM11" s="464">
        <f>SUM(BM5:BM10)</f>
        <v>2</v>
      </c>
      <c r="BN11" s="313">
        <f>IFERROR(BM11/SUM($L11:$W11),0)</f>
        <v>8.3333333333333329E-2</v>
      </c>
      <c r="BO11" s="464">
        <f>SUM(BO5:BO10)</f>
        <v>0</v>
      </c>
      <c r="BP11" s="464">
        <f>IFERROR(BO11/SUM($L11:$W11),0)</f>
        <v>0</v>
      </c>
      <c r="BQ11" s="465"/>
      <c r="BR11" s="465"/>
      <c r="BS11" s="464">
        <f>SUM(BS5:BS10)</f>
        <v>2</v>
      </c>
      <c r="BT11" s="313">
        <f>IFERROR(BS11/SUM($L11:$W11),0)</f>
        <v>8.3333333333333329E-2</v>
      </c>
      <c r="BU11" s="464">
        <f>SUM(BU5:BU10)</f>
        <v>0</v>
      </c>
      <c r="BV11" s="464">
        <f>IFERROR(BU11/SUM($L11:$W11),0)</f>
        <v>0</v>
      </c>
      <c r="BW11" s="465"/>
      <c r="BX11" s="465"/>
      <c r="BY11" s="464">
        <f>SUM(BY5:BY10)</f>
        <v>2</v>
      </c>
      <c r="BZ11" s="313">
        <f>IFERROR(BY11/SUM($L11:$W11),0)</f>
        <v>8.3333333333333329E-2</v>
      </c>
      <c r="CA11" s="464">
        <f>SUM(CA5:CA10)</f>
        <v>0</v>
      </c>
      <c r="CB11" s="464">
        <f>IFERROR(CA11/SUM($L11:$W11),0)</f>
        <v>0</v>
      </c>
      <c r="CC11" s="465"/>
      <c r="CD11" s="465"/>
      <c r="CE11" s="464">
        <f>SUM(CE5:CE10)</f>
        <v>2</v>
      </c>
      <c r="CF11" s="313">
        <f>IFERROR(CE11/SUM($L11:$W11),0)</f>
        <v>8.3333333333333329E-2</v>
      </c>
      <c r="CG11" s="464">
        <f>SUM(CG5:CG10)</f>
        <v>0</v>
      </c>
      <c r="CH11" s="464">
        <f>IFERROR(CG11/SUM($L11:$W11),0)</f>
        <v>0</v>
      </c>
      <c r="CI11" s="465"/>
      <c r="CJ11" s="465"/>
      <c r="CK11" s="464">
        <f>SUM(CK5:CK10)</f>
        <v>2</v>
      </c>
      <c r="CL11" s="313">
        <f>IFERROR(CK11/SUM($L11:$W11),0)</f>
        <v>8.3333333333333329E-2</v>
      </c>
      <c r="CM11" s="464">
        <f>SUM(CM5:CM10)</f>
        <v>0</v>
      </c>
      <c r="CN11" s="464">
        <f>IFERROR(CM11/SUM($L11:$W11),0)</f>
        <v>0</v>
      </c>
      <c r="CO11" s="465"/>
      <c r="CP11" s="465"/>
      <c r="CQ11" s="464">
        <f>SUM(CQ5:CQ10)</f>
        <v>2</v>
      </c>
      <c r="CR11" s="313">
        <f>IFERROR(CQ11/SUM($L11:$W11),0)</f>
        <v>8.3333333333333329E-2</v>
      </c>
      <c r="CS11" s="464">
        <f>SUM(CS5:CS10)</f>
        <v>0</v>
      </c>
      <c r="CT11" s="464">
        <f>IFERROR(CS11/SUM($L11:$W11),0)</f>
        <v>0</v>
      </c>
    </row>
    <row r="12" spans="1:117" s="79" customFormat="1" ht="15" hidden="1" customHeight="1">
      <c r="B12" s="55" t="s">
        <v>188</v>
      </c>
      <c r="C12" s="97" t="s">
        <v>196</v>
      </c>
      <c r="D12" s="55" t="s">
        <v>201</v>
      </c>
      <c r="E12" s="55" t="s">
        <v>202</v>
      </c>
      <c r="F12" s="55" t="s">
        <v>210</v>
      </c>
      <c r="G12" s="55" t="s">
        <v>211</v>
      </c>
    </row>
    <row r="13" spans="1:117" s="79" customFormat="1" ht="120" hidden="1" customHeight="1">
      <c r="B13" s="152" t="s">
        <v>189</v>
      </c>
      <c r="C13" s="450" t="s">
        <v>608</v>
      </c>
      <c r="D13" s="155" t="s">
        <v>197</v>
      </c>
      <c r="E13" s="158" t="s">
        <v>315</v>
      </c>
      <c r="F13" s="159" t="s">
        <v>203</v>
      </c>
      <c r="G13" s="166" t="s">
        <v>212</v>
      </c>
    </row>
    <row r="14" spans="1:117" s="79" customFormat="1" ht="327.75" hidden="1" customHeight="1">
      <c r="B14" s="152" t="s">
        <v>192</v>
      </c>
      <c r="C14" s="451" t="s">
        <v>607</v>
      </c>
      <c r="D14" s="156" t="s">
        <v>198</v>
      </c>
      <c r="E14" s="159" t="s">
        <v>316</v>
      </c>
      <c r="F14" s="162" t="s">
        <v>204</v>
      </c>
      <c r="G14" s="167" t="s">
        <v>213</v>
      </c>
    </row>
    <row r="15" spans="1:117" s="79" customFormat="1" ht="195" hidden="1" customHeight="1">
      <c r="B15" s="153" t="s">
        <v>190</v>
      </c>
      <c r="C15" s="450" t="s">
        <v>195</v>
      </c>
      <c r="D15" s="155" t="s">
        <v>199</v>
      </c>
      <c r="E15" s="160" t="s">
        <v>317</v>
      </c>
      <c r="F15" s="162" t="s">
        <v>205</v>
      </c>
      <c r="G15" s="167" t="s">
        <v>214</v>
      </c>
    </row>
    <row r="16" spans="1:117" s="79" customFormat="1" ht="285" hidden="1" customHeight="1">
      <c r="B16" s="154" t="s">
        <v>191</v>
      </c>
      <c r="C16" s="55"/>
      <c r="D16" s="157" t="s">
        <v>200</v>
      </c>
      <c r="E16" s="161" t="s">
        <v>318</v>
      </c>
      <c r="F16" s="162" t="s">
        <v>206</v>
      </c>
      <c r="G16" s="167" t="s">
        <v>215</v>
      </c>
    </row>
    <row r="17" spans="2:7" s="79" customFormat="1" ht="135" hidden="1" customHeight="1">
      <c r="B17" s="56"/>
      <c r="C17" s="55"/>
      <c r="D17" s="55"/>
      <c r="E17" s="198" t="s">
        <v>322</v>
      </c>
      <c r="F17" s="158" t="s">
        <v>207</v>
      </c>
      <c r="G17" s="167" t="s">
        <v>216</v>
      </c>
    </row>
    <row r="18" spans="2:7" s="79" customFormat="1" ht="120" hidden="1" customHeight="1">
      <c r="B18" s="55"/>
      <c r="C18" s="55"/>
      <c r="D18" s="55"/>
      <c r="E18" s="163" t="s">
        <v>319</v>
      </c>
      <c r="F18" s="158" t="s">
        <v>208</v>
      </c>
      <c r="G18" s="167" t="s">
        <v>217</v>
      </c>
    </row>
    <row r="19" spans="2:7" s="79" customFormat="1" ht="120" hidden="1" customHeight="1">
      <c r="B19" s="55"/>
      <c r="C19" s="55"/>
      <c r="D19" s="55"/>
      <c r="E19" s="165" t="s">
        <v>320</v>
      </c>
      <c r="F19" s="158" t="s">
        <v>209</v>
      </c>
      <c r="G19" s="167" t="s">
        <v>218</v>
      </c>
    </row>
    <row r="20" spans="2:7" s="79" customFormat="1" ht="180" hidden="1" customHeight="1">
      <c r="B20" s="55"/>
      <c r="C20" s="55"/>
      <c r="D20" s="55"/>
      <c r="E20" s="161" t="s">
        <v>321</v>
      </c>
      <c r="F20" s="55"/>
      <c r="G20" s="167" t="s">
        <v>219</v>
      </c>
    </row>
    <row r="21" spans="2:7" s="79" customFormat="1" ht="135" hidden="1" customHeight="1">
      <c r="B21" s="55"/>
      <c r="C21" s="55"/>
      <c r="D21" s="55"/>
      <c r="E21" s="158" t="s">
        <v>323</v>
      </c>
      <c r="F21" s="55"/>
      <c r="G21" s="167" t="s">
        <v>220</v>
      </c>
    </row>
    <row r="22" spans="2:7" s="79" customFormat="1" ht="90" hidden="1" customHeight="1">
      <c r="B22" s="55"/>
      <c r="C22" s="55"/>
      <c r="D22" s="55"/>
      <c r="E22" s="158" t="s">
        <v>324</v>
      </c>
      <c r="F22" s="55"/>
      <c r="G22" s="167" t="s">
        <v>221</v>
      </c>
    </row>
    <row r="23" spans="2:7" s="79" customFormat="1" ht="180" hidden="1" customHeight="1">
      <c r="B23" s="55"/>
      <c r="C23" s="55"/>
      <c r="D23" s="55"/>
      <c r="E23" s="164" t="s">
        <v>325</v>
      </c>
      <c r="F23" s="55"/>
      <c r="G23" s="167" t="s">
        <v>222</v>
      </c>
    </row>
    <row r="24" spans="2:7" s="79" customFormat="1" ht="90" hidden="1" customHeight="1">
      <c r="B24" s="55"/>
      <c r="C24" s="55"/>
      <c r="D24" s="55"/>
      <c r="E24" s="160" t="s">
        <v>326</v>
      </c>
      <c r="F24" s="55"/>
      <c r="G24" s="168" t="s">
        <v>223</v>
      </c>
    </row>
    <row r="25" spans="2:7" s="79" customFormat="1" ht="90" hidden="1" customHeight="1">
      <c r="B25" s="55"/>
      <c r="C25" s="55"/>
      <c r="D25" s="55"/>
      <c r="E25" s="55"/>
      <c r="F25" s="55"/>
      <c r="G25" s="168" t="s">
        <v>224</v>
      </c>
    </row>
    <row r="26" spans="2:7" s="79" customFormat="1" ht="90" hidden="1" customHeight="1">
      <c r="B26" s="55"/>
      <c r="C26" s="55"/>
      <c r="D26" s="55"/>
      <c r="E26" s="55"/>
      <c r="F26" s="55"/>
      <c r="G26" s="168" t="s">
        <v>225</v>
      </c>
    </row>
    <row r="27" spans="2:7" s="79" customFormat="1" ht="105" hidden="1" customHeight="1">
      <c r="B27" s="55"/>
      <c r="C27" s="55"/>
      <c r="D27" s="55"/>
      <c r="E27" s="55"/>
      <c r="F27" s="55"/>
      <c r="G27" s="168" t="s">
        <v>226</v>
      </c>
    </row>
    <row r="28" spans="2:7" s="79" customFormat="1" ht="105" hidden="1" customHeight="1">
      <c r="B28" s="55"/>
      <c r="C28" s="55"/>
      <c r="D28" s="55"/>
      <c r="E28" s="55"/>
      <c r="F28" s="55"/>
      <c r="G28" s="168" t="s">
        <v>227</v>
      </c>
    </row>
    <row r="29" spans="2:7" s="79" customFormat="1" ht="60" hidden="1" customHeight="1">
      <c r="B29" s="55"/>
      <c r="C29" s="55"/>
      <c r="D29" s="55"/>
      <c r="E29" s="55"/>
      <c r="F29" s="55"/>
      <c r="G29" s="168" t="s">
        <v>228</v>
      </c>
    </row>
    <row r="30" spans="2:7" s="79" customFormat="1" ht="90" hidden="1" customHeight="1">
      <c r="B30" s="55"/>
      <c r="C30" s="55"/>
      <c r="D30" s="55"/>
      <c r="E30" s="55"/>
      <c r="F30" s="55"/>
      <c r="G30" s="168" t="s">
        <v>229</v>
      </c>
    </row>
    <row r="31" spans="2:7" s="79" customFormat="1" ht="105" hidden="1" customHeight="1">
      <c r="B31" s="55"/>
      <c r="C31" s="55"/>
      <c r="D31" s="55"/>
      <c r="E31" s="55"/>
      <c r="F31" s="55"/>
      <c r="G31" s="168" t="s">
        <v>230</v>
      </c>
    </row>
    <row r="32" spans="2:7" s="79" customFormat="1" ht="75" hidden="1" customHeight="1">
      <c r="B32" s="55"/>
      <c r="C32" s="55"/>
      <c r="D32" s="55"/>
      <c r="E32" s="55"/>
      <c r="F32" s="55"/>
      <c r="G32" s="168" t="s">
        <v>231</v>
      </c>
    </row>
    <row r="33" spans="2:7" s="79" customFormat="1" ht="45" hidden="1" customHeight="1">
      <c r="B33" s="55"/>
      <c r="C33" s="55"/>
      <c r="D33" s="55"/>
      <c r="E33" s="55"/>
      <c r="F33" s="55"/>
      <c r="G33" s="168" t="s">
        <v>232</v>
      </c>
    </row>
    <row r="34" spans="2:7" s="79" customFormat="1"/>
    <row r="35" spans="2:7" s="79" customFormat="1"/>
    <row r="36" spans="2:7" s="79" customFormat="1"/>
    <row r="37" spans="2:7" s="79" customFormat="1"/>
    <row r="38" spans="2:7" s="79" customFormat="1"/>
    <row r="39" spans="2:7" s="79" customFormat="1"/>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sheetData>
  <sheetProtection sort="0" autoFilter="0"/>
  <mergeCells count="65">
    <mergeCell ref="J11:K11"/>
    <mergeCell ref="J9:K9"/>
    <mergeCell ref="J10:K10"/>
    <mergeCell ref="DE7:DE8"/>
    <mergeCell ref="DF7:DF8"/>
    <mergeCell ref="Z6:Z8"/>
    <mergeCell ref="AA6:AA8"/>
    <mergeCell ref="AB6:AB8"/>
    <mergeCell ref="AU7:AZ7"/>
    <mergeCell ref="BA7:BF7"/>
    <mergeCell ref="DA6:DL6"/>
    <mergeCell ref="CE7:CJ7"/>
    <mergeCell ref="CK7:CP7"/>
    <mergeCell ref="CQ7:CU7"/>
    <mergeCell ref="Y6:Y8"/>
    <mergeCell ref="DG7:DG8"/>
    <mergeCell ref="CW7:CW8"/>
    <mergeCell ref="CX7:CX8"/>
    <mergeCell ref="DA7:DA8"/>
    <mergeCell ref="DB7:DB8"/>
    <mergeCell ref="DC7:DC8"/>
    <mergeCell ref="DD7:DD8"/>
    <mergeCell ref="DM6:DM8"/>
    <mergeCell ref="BG7:BL7"/>
    <mergeCell ref="BM7:BQ7"/>
    <mergeCell ref="BS7:BX7"/>
    <mergeCell ref="CY6:CY8"/>
    <mergeCell ref="CZ6:CZ8"/>
    <mergeCell ref="DK7:DK8"/>
    <mergeCell ref="DL7:DL8"/>
    <mergeCell ref="DH7:DH8"/>
    <mergeCell ref="DI7:DI8"/>
    <mergeCell ref="DJ7:DJ8"/>
    <mergeCell ref="AC6:CX6"/>
    <mergeCell ref="AC7:AH7"/>
    <mergeCell ref="AI7:AN7"/>
    <mergeCell ref="AO7:AT7"/>
    <mergeCell ref="BY7:CD7"/>
    <mergeCell ref="BG4:CH4"/>
    <mergeCell ref="CI4:CN4"/>
    <mergeCell ref="BG5:CA5"/>
    <mergeCell ref="CC5:CG5"/>
    <mergeCell ref="CI5:CN5"/>
    <mergeCell ref="B6:B8"/>
    <mergeCell ref="C6:C8"/>
    <mergeCell ref="D6:D8"/>
    <mergeCell ref="E6:E8"/>
    <mergeCell ref="B1:AF1"/>
    <mergeCell ref="B4:AM4"/>
    <mergeCell ref="F6:F8"/>
    <mergeCell ref="X6:X8"/>
    <mergeCell ref="G6:G8"/>
    <mergeCell ref="H6:H8"/>
    <mergeCell ref="I6:I8"/>
    <mergeCell ref="J6:K8"/>
    <mergeCell ref="L6:W7"/>
    <mergeCell ref="AI1:AL1"/>
    <mergeCell ref="BG1:CA1"/>
    <mergeCell ref="CC1:CG1"/>
    <mergeCell ref="CI1:CN1"/>
    <mergeCell ref="C3:AF3"/>
    <mergeCell ref="AG3:AM3"/>
    <mergeCell ref="BH3:CA3"/>
    <mergeCell ref="CB3:CH3"/>
    <mergeCell ref="CK3:CN3"/>
  </mergeCells>
  <conditionalFormatting sqref="CX9:CY10">
    <cfRule type="cellIs" dxfId="0" priority="1" operator="equal">
      <formula>1</formula>
    </cfRule>
    <cfRule type="colorScale" priority="2">
      <colorScale>
        <cfvo type="num" val="0"/>
        <cfvo type="num" val="0.6"/>
        <cfvo type="num" val="0.99"/>
        <color rgb="FFC00000"/>
        <color rgb="FFFFEB84"/>
        <color rgb="FF1DA275"/>
      </colorScale>
    </cfRule>
  </conditionalFormatting>
  <dataValidations count="7">
    <dataValidation type="list" allowBlank="1" showInputMessage="1" showErrorMessage="1" sqref="G9:G11" xr:uid="{C2ACDAF7-9D91-4C75-BE41-5CC6F5F59826}">
      <formula1>$G$13:$G$33</formula1>
    </dataValidation>
    <dataValidation type="list" allowBlank="1" showInputMessage="1" showErrorMessage="1" sqref="F9:F11" xr:uid="{9540AC1E-B8A3-4941-B5C5-9231C92D7BD3}">
      <formula1>$F$13:$F$19</formula1>
    </dataValidation>
    <dataValidation type="list" allowBlank="1" showInputMessage="1" showErrorMessage="1" sqref="E9:E11" xr:uid="{B617EB92-7BDD-475B-B661-2A1059F8E357}">
      <formula1>$E$13:$E$24</formula1>
    </dataValidation>
    <dataValidation type="list" allowBlank="1" showInputMessage="1" showErrorMessage="1" sqref="D9:D11" xr:uid="{405428C9-33C0-46E3-A903-803852FF3807}">
      <formula1>$D$13:$D$16</formula1>
    </dataValidation>
    <dataValidation type="list" allowBlank="1" showInputMessage="1" showErrorMessage="1" sqref="C9:C11" xr:uid="{9A617D12-9AA9-4683-90D2-83943F5A87FB}">
      <formula1>$C$13:$C$15</formula1>
    </dataValidation>
    <dataValidation type="list" allowBlank="1" showInputMessage="1" showErrorMessage="1" sqref="B9:B11" xr:uid="{062351D0-91AD-487A-BB6A-D9B9224628A6}">
      <formula1>$B$13:$B$16</formula1>
    </dataValidation>
    <dataValidation type="whole" showInputMessage="1" showErrorMessage="1" error="SUPERA LA META PROGRAMADA" sqref="CS9:CS10 CM9:CM10 CG9:CG10 CA9:CA10 BU9:BU10 BO9:BO10 BI9:BI10 BC9:BC10 AW9:AW10 AQ9:AQ10 AK9:AK10 AE9:AE10" xr:uid="{10F07E1C-6938-43E6-85A3-07196C368842}">
      <formula1>0</formula1>
      <formula2>#REF!-AC9</formula2>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7DDB-AE29-482A-A236-F2EFBEB0DDCF}">
  <sheetPr codeName="Hoja3"/>
  <dimension ref="A1:I23"/>
  <sheetViews>
    <sheetView zoomScaleNormal="100" workbookViewId="0">
      <selection activeCell="F3" sqref="F3"/>
    </sheetView>
  </sheetViews>
  <sheetFormatPr baseColWidth="10" defaultColWidth="11.453125" defaultRowHeight="14.5"/>
  <cols>
    <col min="1" max="1" width="38.7265625" bestFit="1" customWidth="1"/>
    <col min="2" max="2" width="51.7265625" customWidth="1"/>
    <col min="3" max="3" width="39.453125" customWidth="1"/>
    <col min="4" max="4" width="43.1796875" customWidth="1"/>
    <col min="5" max="5" width="34.1796875" customWidth="1"/>
    <col min="6" max="6" width="45.7265625" customWidth="1"/>
    <col min="7" max="7" width="32.26953125" customWidth="1"/>
    <col min="8" max="8" width="39.1796875" style="16" customWidth="1"/>
    <col min="9" max="9" width="25.453125" customWidth="1"/>
  </cols>
  <sheetData>
    <row r="1" spans="1:9" s="14" customFormat="1" ht="29">
      <c r="A1" s="5" t="s">
        <v>89</v>
      </c>
      <c r="B1" s="8" t="s">
        <v>3</v>
      </c>
      <c r="C1" s="8" t="s">
        <v>4</v>
      </c>
      <c r="D1" s="17" t="s">
        <v>5</v>
      </c>
      <c r="E1" s="5" t="s">
        <v>6</v>
      </c>
      <c r="F1" s="5" t="s">
        <v>7</v>
      </c>
      <c r="G1" s="23" t="s">
        <v>8</v>
      </c>
      <c r="H1" s="17" t="s">
        <v>9</v>
      </c>
      <c r="I1" s="18" t="s">
        <v>10</v>
      </c>
    </row>
    <row r="2" spans="1:9" ht="101.5">
      <c r="A2" s="9" t="s">
        <v>59</v>
      </c>
      <c r="B2" s="2" t="s">
        <v>40</v>
      </c>
      <c r="C2" s="6" t="s">
        <v>41</v>
      </c>
      <c r="D2" s="7" t="s">
        <v>90</v>
      </c>
      <c r="E2" s="10" t="s">
        <v>43</v>
      </c>
      <c r="F2" s="20" t="s">
        <v>64</v>
      </c>
      <c r="G2" s="24" t="s">
        <v>45</v>
      </c>
      <c r="H2" s="21" t="s">
        <v>65</v>
      </c>
      <c r="I2" s="1" t="s">
        <v>91</v>
      </c>
    </row>
    <row r="3" spans="1:9" ht="72.5">
      <c r="A3" s="9" t="s">
        <v>92</v>
      </c>
      <c r="B3" s="2" t="s">
        <v>73</v>
      </c>
      <c r="C3" s="6" t="s">
        <v>93</v>
      </c>
      <c r="D3" s="7" t="s">
        <v>94</v>
      </c>
      <c r="E3" s="11" t="s">
        <v>95</v>
      </c>
      <c r="F3" s="20" t="s">
        <v>44</v>
      </c>
      <c r="G3" s="24" t="s">
        <v>74</v>
      </c>
      <c r="H3" s="21" t="s">
        <v>46</v>
      </c>
      <c r="I3" s="1" t="s">
        <v>96</v>
      </c>
    </row>
    <row r="4" spans="1:9" ht="72.5">
      <c r="A4" s="9" t="s">
        <v>72</v>
      </c>
      <c r="B4" s="3" t="s">
        <v>69</v>
      </c>
      <c r="C4" s="6" t="s">
        <v>97</v>
      </c>
      <c r="D4" s="7" t="s">
        <v>98</v>
      </c>
      <c r="E4" s="10" t="s">
        <v>99</v>
      </c>
      <c r="F4" s="20" t="s">
        <v>86</v>
      </c>
      <c r="G4" s="24" t="s">
        <v>100</v>
      </c>
      <c r="H4" s="21" t="s">
        <v>101</v>
      </c>
      <c r="I4" s="1" t="s">
        <v>47</v>
      </c>
    </row>
    <row r="5" spans="1:9" ht="159.5">
      <c r="A5" s="9" t="s">
        <v>102</v>
      </c>
      <c r="B5" s="4" t="s">
        <v>103</v>
      </c>
      <c r="C5" s="6" t="s">
        <v>104</v>
      </c>
      <c r="D5" s="7" t="s">
        <v>105</v>
      </c>
      <c r="E5" s="10" t="s">
        <v>106</v>
      </c>
      <c r="F5" s="20" t="s">
        <v>107</v>
      </c>
      <c r="G5" s="24" t="s">
        <v>108</v>
      </c>
      <c r="H5" s="21" t="s">
        <v>109</v>
      </c>
      <c r="I5" s="1" t="s">
        <v>110</v>
      </c>
    </row>
    <row r="6" spans="1:9" ht="87">
      <c r="A6" s="9" t="s">
        <v>111</v>
      </c>
      <c r="B6" s="19" t="s">
        <v>51</v>
      </c>
      <c r="C6" s="6" t="s">
        <v>112</v>
      </c>
      <c r="D6" s="7" t="s">
        <v>113</v>
      </c>
      <c r="E6" s="10" t="s">
        <v>114</v>
      </c>
      <c r="F6" s="20" t="s">
        <v>115</v>
      </c>
      <c r="G6" s="24" t="s">
        <v>116</v>
      </c>
      <c r="H6" s="21" t="s">
        <v>117</v>
      </c>
      <c r="I6" s="1" t="s">
        <v>118</v>
      </c>
    </row>
    <row r="7" spans="1:9" ht="101.5">
      <c r="A7" s="9" t="s">
        <v>119</v>
      </c>
      <c r="C7" s="6" t="s">
        <v>51</v>
      </c>
      <c r="D7" s="7" t="s">
        <v>120</v>
      </c>
      <c r="E7" s="9" t="s">
        <v>51</v>
      </c>
      <c r="F7" s="20" t="s">
        <v>121</v>
      </c>
      <c r="G7" s="24" t="s">
        <v>122</v>
      </c>
      <c r="H7" s="22" t="s">
        <v>51</v>
      </c>
    </row>
    <row r="8" spans="1:9" ht="37.5">
      <c r="A8" s="9" t="s">
        <v>123</v>
      </c>
      <c r="D8" s="7" t="s">
        <v>124</v>
      </c>
      <c r="F8" s="20" t="s">
        <v>125</v>
      </c>
      <c r="G8" s="15" t="s">
        <v>51</v>
      </c>
    </row>
    <row r="9" spans="1:9" ht="87">
      <c r="A9" s="9" t="s">
        <v>126</v>
      </c>
      <c r="D9" s="7" t="s">
        <v>127</v>
      </c>
      <c r="F9" s="12" t="s">
        <v>128</v>
      </c>
    </row>
    <row r="10" spans="1:9" ht="43.5">
      <c r="A10" s="9" t="s">
        <v>129</v>
      </c>
      <c r="D10" s="7" t="s">
        <v>130</v>
      </c>
      <c r="F10" s="13" t="s">
        <v>131</v>
      </c>
    </row>
    <row r="11" spans="1:9" ht="101.5">
      <c r="A11" s="9" t="s">
        <v>39</v>
      </c>
      <c r="D11" s="7" t="s">
        <v>132</v>
      </c>
      <c r="F11" s="13" t="s">
        <v>133</v>
      </c>
    </row>
    <row r="12" spans="1:9" ht="43.5">
      <c r="A12" s="9" t="s">
        <v>53</v>
      </c>
      <c r="D12" s="7" t="s">
        <v>134</v>
      </c>
      <c r="F12" s="13" t="s">
        <v>135</v>
      </c>
    </row>
    <row r="13" spans="1:9" ht="62.5">
      <c r="A13" s="9" t="s">
        <v>136</v>
      </c>
      <c r="D13" s="7" t="s">
        <v>42</v>
      </c>
      <c r="F13" s="12" t="s">
        <v>137</v>
      </c>
    </row>
    <row r="14" spans="1:9" ht="87.5">
      <c r="A14" s="9" t="s">
        <v>85</v>
      </c>
      <c r="D14" s="7" t="s">
        <v>51</v>
      </c>
      <c r="F14" s="12" t="s">
        <v>138</v>
      </c>
    </row>
    <row r="15" spans="1:9" ht="62.5">
      <c r="A15" s="9" t="s">
        <v>63</v>
      </c>
      <c r="F15" s="12" t="s">
        <v>139</v>
      </c>
    </row>
    <row r="16" spans="1:9" ht="50">
      <c r="A16" s="9" t="s">
        <v>140</v>
      </c>
      <c r="F16" s="12" t="s">
        <v>141</v>
      </c>
    </row>
    <row r="17" spans="1:6" ht="50">
      <c r="A17" s="9" t="s">
        <v>83</v>
      </c>
      <c r="F17" s="12" t="s">
        <v>60</v>
      </c>
    </row>
    <row r="18" spans="1:6" ht="37.5">
      <c r="A18" s="9" t="s">
        <v>51</v>
      </c>
      <c r="F18" s="12" t="s">
        <v>142</v>
      </c>
    </row>
    <row r="19" spans="1:6" ht="37.5">
      <c r="F19" s="12" t="s">
        <v>143</v>
      </c>
    </row>
    <row r="20" spans="1:6" ht="37.5">
      <c r="F20" s="12" t="s">
        <v>144</v>
      </c>
    </row>
    <row r="21" spans="1:6" ht="37.5">
      <c r="F21" s="12" t="s">
        <v>145</v>
      </c>
    </row>
    <row r="22" spans="1:6" ht="37.5">
      <c r="F22" s="12" t="s">
        <v>146</v>
      </c>
    </row>
    <row r="23" spans="1:6">
      <c r="F23" s="12" t="s">
        <v>51</v>
      </c>
    </row>
  </sheetData>
  <pageMargins left="0.7" right="0.7" top="0.75" bottom="0.75" header="0.3" footer="0.3"/>
  <pageSetup paperSize="9" orientation="portrait" horizontalDpi="4294967293" verticalDpi="4294967293" r:id="rId1"/>
  <headerFooter>
    <oddHeader>&amp;C&amp;"Arial"&amp;8&amp;K000000 INTERNAL&amp;1#_x000D_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16F5F-6955-4475-9639-30BE635CA0A8}">
  <dimension ref="A1:AR22"/>
  <sheetViews>
    <sheetView tabSelected="1" topLeftCell="A12" zoomScale="55" zoomScaleNormal="55" workbookViewId="0">
      <pane xSplit="1" topLeftCell="B1" activePane="topRight" state="frozen"/>
      <selection activeCell="H6" sqref="H6:H8"/>
      <selection pane="topRight" activeCell="G6" sqref="G6"/>
    </sheetView>
  </sheetViews>
  <sheetFormatPr baseColWidth="10" defaultRowHeight="14.5"/>
  <cols>
    <col min="1" max="1" width="25.1796875" bestFit="1" customWidth="1"/>
    <col min="2" max="15" width="18.81640625" customWidth="1"/>
    <col min="16" max="16" width="11.54296875" bestFit="1" customWidth="1"/>
    <col min="17" max="25" width="16" customWidth="1"/>
    <col min="26" max="26" width="16.26953125" bestFit="1" customWidth="1"/>
    <col min="27" max="27" width="20.7265625" bestFit="1" customWidth="1"/>
    <col min="28" max="28" width="17.54296875" bestFit="1" customWidth="1"/>
    <col min="29" max="29" width="16.26953125" bestFit="1" customWidth="1"/>
    <col min="30" max="30" width="20.7265625" bestFit="1" customWidth="1"/>
    <col min="31" max="31" width="17.54296875" bestFit="1" customWidth="1"/>
    <col min="32" max="32" width="16.26953125" bestFit="1" customWidth="1"/>
    <col min="33" max="33" width="20.7265625" bestFit="1" customWidth="1"/>
    <col min="34" max="34" width="17.54296875" bestFit="1" customWidth="1"/>
    <col min="35" max="35" width="16.26953125" bestFit="1" customWidth="1"/>
    <col min="36" max="36" width="20.7265625" bestFit="1" customWidth="1"/>
    <col min="37" max="37" width="17.54296875" bestFit="1" customWidth="1"/>
    <col min="38" max="38" width="16.26953125" bestFit="1" customWidth="1"/>
    <col min="39" max="39" width="20.7265625" bestFit="1" customWidth="1"/>
    <col min="40" max="40" width="17.54296875" bestFit="1" customWidth="1"/>
    <col min="42" max="42" width="13.453125" customWidth="1"/>
    <col min="43" max="43" width="14.453125" customWidth="1"/>
    <col min="44" max="44" width="36.7265625" customWidth="1"/>
  </cols>
  <sheetData>
    <row r="1" spans="1:44" ht="15" thickBot="1">
      <c r="A1" s="513" t="s">
        <v>0</v>
      </c>
      <c r="B1" s="512" t="s">
        <v>11</v>
      </c>
      <c r="C1" s="512" t="s">
        <v>12</v>
      </c>
      <c r="D1" s="515" t="s">
        <v>13</v>
      </c>
      <c r="E1" s="515" t="s">
        <v>14</v>
      </c>
      <c r="F1" s="512" t="s">
        <v>15</v>
      </c>
      <c r="G1" s="512" t="s">
        <v>16</v>
      </c>
      <c r="H1" s="515" t="s">
        <v>17</v>
      </c>
      <c r="I1" s="515" t="s">
        <v>18</v>
      </c>
      <c r="J1" s="512" t="s">
        <v>19</v>
      </c>
      <c r="K1" s="512" t="s">
        <v>20</v>
      </c>
      <c r="L1" s="515" t="s">
        <v>21</v>
      </c>
      <c r="M1" s="515" t="s">
        <v>22</v>
      </c>
      <c r="N1" s="512" t="s">
        <v>23</v>
      </c>
      <c r="O1" s="512" t="s">
        <v>24</v>
      </c>
      <c r="P1" s="515" t="s">
        <v>25</v>
      </c>
      <c r="Q1" s="515" t="s">
        <v>26</v>
      </c>
      <c r="R1" s="512" t="s">
        <v>27</v>
      </c>
      <c r="S1" s="512" t="s">
        <v>28</v>
      </c>
      <c r="T1" s="512" t="s">
        <v>29</v>
      </c>
      <c r="U1" s="512" t="s">
        <v>30</v>
      </c>
      <c r="V1" s="512" t="s">
        <v>31</v>
      </c>
      <c r="W1" s="512" t="s">
        <v>32</v>
      </c>
      <c r="X1" s="512" t="s">
        <v>33</v>
      </c>
      <c r="Y1" s="512" t="s">
        <v>34</v>
      </c>
      <c r="Z1" s="519" t="s">
        <v>343</v>
      </c>
      <c r="AA1" s="519"/>
      <c r="AB1" s="519"/>
      <c r="AC1" s="520" t="s">
        <v>344</v>
      </c>
      <c r="AD1" s="520"/>
      <c r="AE1" s="520"/>
      <c r="AF1" s="519" t="s">
        <v>345</v>
      </c>
      <c r="AG1" s="519"/>
      <c r="AH1" s="519"/>
      <c r="AI1" s="521" t="s">
        <v>346</v>
      </c>
      <c r="AJ1" s="522"/>
      <c r="AK1" s="523"/>
      <c r="AL1" s="516" t="s">
        <v>347</v>
      </c>
      <c r="AM1" s="517"/>
      <c r="AN1" s="518"/>
    </row>
    <row r="2" spans="1:44" ht="39.5" thickBot="1">
      <c r="A2" s="514"/>
      <c r="B2" s="512"/>
      <c r="C2" s="512"/>
      <c r="D2" s="515"/>
      <c r="E2" s="515"/>
      <c r="F2" s="512"/>
      <c r="G2" s="512"/>
      <c r="H2" s="515"/>
      <c r="I2" s="515"/>
      <c r="J2" s="512"/>
      <c r="K2" s="512"/>
      <c r="L2" s="515"/>
      <c r="M2" s="515"/>
      <c r="N2" s="512"/>
      <c r="O2" s="512"/>
      <c r="P2" s="515"/>
      <c r="Q2" s="515"/>
      <c r="R2" s="512"/>
      <c r="S2" s="512"/>
      <c r="T2" s="512"/>
      <c r="U2" s="512"/>
      <c r="V2" s="512"/>
      <c r="W2" s="512"/>
      <c r="X2" s="512"/>
      <c r="Y2" s="512"/>
      <c r="Z2" s="200" t="s">
        <v>342</v>
      </c>
      <c r="AA2" s="201" t="s">
        <v>341</v>
      </c>
      <c r="AB2" s="201" t="s">
        <v>314</v>
      </c>
      <c r="AC2" s="195" t="s">
        <v>342</v>
      </c>
      <c r="AD2" s="195" t="s">
        <v>341</v>
      </c>
      <c r="AE2" s="196" t="s">
        <v>314</v>
      </c>
      <c r="AF2" s="201" t="s">
        <v>342</v>
      </c>
      <c r="AG2" s="201" t="s">
        <v>341</v>
      </c>
      <c r="AH2" s="201" t="s">
        <v>314</v>
      </c>
      <c r="AI2" s="195" t="s">
        <v>342</v>
      </c>
      <c r="AJ2" s="195" t="s">
        <v>341</v>
      </c>
      <c r="AK2" s="196" t="s">
        <v>314</v>
      </c>
      <c r="AL2" s="202" t="s">
        <v>342</v>
      </c>
      <c r="AM2" s="202" t="s">
        <v>341</v>
      </c>
      <c r="AN2" s="202" t="s">
        <v>314</v>
      </c>
      <c r="AP2" s="204" t="s">
        <v>349</v>
      </c>
      <c r="AQ2" s="205" t="s">
        <v>350</v>
      </c>
      <c r="AR2" s="205" t="s">
        <v>351</v>
      </c>
    </row>
    <row r="3" spans="1:44" ht="91.5" thickBot="1">
      <c r="A3" s="222" t="s">
        <v>37</v>
      </c>
      <c r="B3" s="197">
        <f>'Planes Consolidados'!D5</f>
        <v>0</v>
      </c>
      <c r="C3" s="197">
        <f>'Planes Consolidados'!E5</f>
        <v>0</v>
      </c>
      <c r="D3" s="197">
        <f>'Planes Consolidados'!F5</f>
        <v>0</v>
      </c>
      <c r="E3" s="197">
        <f>'Planes Consolidados'!G5</f>
        <v>0</v>
      </c>
      <c r="F3" s="197">
        <f>'Planes Consolidados'!H5</f>
        <v>0</v>
      </c>
      <c r="G3" s="197">
        <f>'Planes Consolidados'!I5</f>
        <v>0</v>
      </c>
      <c r="H3" s="197">
        <f>'Planes Consolidados'!J5</f>
        <v>0</v>
      </c>
      <c r="I3" s="197">
        <f>'Planes Consolidados'!K5</f>
        <v>0</v>
      </c>
      <c r="J3" s="197">
        <f>'Planes Consolidados'!L5</f>
        <v>0</v>
      </c>
      <c r="K3" s="197">
        <f>'Planes Consolidados'!M5</f>
        <v>0</v>
      </c>
      <c r="L3" s="197">
        <f>'Planes Consolidados'!N5</f>
        <v>0</v>
      </c>
      <c r="M3" s="197">
        <f>'Planes Consolidados'!O5</f>
        <v>0</v>
      </c>
      <c r="N3" s="197">
        <f>'Planes Consolidados'!P5</f>
        <v>0</v>
      </c>
      <c r="O3" s="197">
        <f>'Planes Consolidados'!Q5</f>
        <v>0</v>
      </c>
      <c r="P3" s="197">
        <f>'Planes Consolidados'!R5</f>
        <v>0</v>
      </c>
      <c r="Q3" s="197">
        <f>'Planes Consolidados'!S5</f>
        <v>0</v>
      </c>
      <c r="R3" s="197">
        <f>'Planes Consolidados'!T5</f>
        <v>0</v>
      </c>
      <c r="S3" s="197">
        <f>'Planes Consolidados'!U5</f>
        <v>0</v>
      </c>
      <c r="T3" s="197">
        <f>'Planes Consolidados'!V5</f>
        <v>0</v>
      </c>
      <c r="U3" s="197">
        <f>'Planes Consolidados'!W5</f>
        <v>0</v>
      </c>
      <c r="V3" s="197">
        <f>'Planes Consolidados'!X5</f>
        <v>0</v>
      </c>
      <c r="W3" s="197">
        <f>'Planes Consolidados'!Y5</f>
        <v>0</v>
      </c>
      <c r="X3" s="197">
        <f>'Planes Consolidados'!Z5</f>
        <v>0</v>
      </c>
      <c r="Y3" s="197">
        <f>'Planes Consolidados'!AA5</f>
        <v>0</v>
      </c>
      <c r="Z3" s="197">
        <f>C3+E3+G3</f>
        <v>0</v>
      </c>
      <c r="AA3" s="197">
        <v>1</v>
      </c>
      <c r="AB3" s="197"/>
      <c r="AC3" s="197">
        <f>+I3+K3+M3</f>
        <v>0</v>
      </c>
      <c r="AD3" s="197">
        <v>1</v>
      </c>
      <c r="AE3" s="197"/>
      <c r="AF3" s="197">
        <f>+O3+Q3+S3</f>
        <v>0</v>
      </c>
      <c r="AG3" s="197">
        <v>1</v>
      </c>
      <c r="AH3" s="197"/>
      <c r="AI3" s="197">
        <f>+Y3+W3+U3</f>
        <v>0</v>
      </c>
      <c r="AJ3" s="197">
        <v>1</v>
      </c>
      <c r="AK3" s="197"/>
      <c r="AL3" s="197">
        <f>'Planes Consolidados'!AB5</f>
        <v>0</v>
      </c>
      <c r="AM3" s="197">
        <v>1</v>
      </c>
      <c r="AN3" s="197"/>
      <c r="AP3" s="206" t="s">
        <v>352</v>
      </c>
      <c r="AQ3" s="207" t="s">
        <v>353</v>
      </c>
      <c r="AR3" s="208" t="s">
        <v>354</v>
      </c>
    </row>
    <row r="4" spans="1:44" ht="91.5" thickBot="1">
      <c r="A4" s="223" t="s">
        <v>48</v>
      </c>
      <c r="B4" s="197">
        <f>'Planes Consolidados'!D6</f>
        <v>0</v>
      </c>
      <c r="C4" s="197">
        <f>'Planes Consolidados'!E6</f>
        <v>0</v>
      </c>
      <c r="D4" s="197">
        <f>'Planes Consolidados'!F6</f>
        <v>0</v>
      </c>
      <c r="E4" s="197">
        <f>'Planes Consolidados'!G6</f>
        <v>0</v>
      </c>
      <c r="F4" s="197">
        <f>'Planes Consolidados'!H6</f>
        <v>0</v>
      </c>
      <c r="G4" s="197">
        <f>'Planes Consolidados'!I6</f>
        <v>0</v>
      </c>
      <c r="H4" s="197">
        <f>'Planes Consolidados'!J6</f>
        <v>0</v>
      </c>
      <c r="I4" s="197">
        <f>'Planes Consolidados'!K6</f>
        <v>0</v>
      </c>
      <c r="J4" s="197">
        <f>'Planes Consolidados'!L6</f>
        <v>0</v>
      </c>
      <c r="K4" s="197">
        <f>'Planes Consolidados'!M6</f>
        <v>0</v>
      </c>
      <c r="L4" s="197">
        <f>'Planes Consolidados'!N6</f>
        <v>0</v>
      </c>
      <c r="M4" s="197">
        <f>'Planes Consolidados'!O6</f>
        <v>0</v>
      </c>
      <c r="N4" s="197">
        <f>'Planes Consolidados'!P6</f>
        <v>0</v>
      </c>
      <c r="O4" s="197">
        <f>'Planes Consolidados'!Q6</f>
        <v>0</v>
      </c>
      <c r="P4" s="197">
        <f>'Planes Consolidados'!R6</f>
        <v>0</v>
      </c>
      <c r="Q4" s="197">
        <f>'Planes Consolidados'!S6</f>
        <v>0</v>
      </c>
      <c r="R4" s="197">
        <f>'Planes Consolidados'!T6</f>
        <v>0</v>
      </c>
      <c r="S4" s="197">
        <f>'Planes Consolidados'!U6</f>
        <v>0</v>
      </c>
      <c r="T4" s="197">
        <f>'Planes Consolidados'!V6</f>
        <v>0</v>
      </c>
      <c r="U4" s="197">
        <f>'Planes Consolidados'!W6</f>
        <v>0</v>
      </c>
      <c r="V4" s="197">
        <f>'Planes Consolidados'!X6</f>
        <v>0</v>
      </c>
      <c r="W4" s="197">
        <f>'Planes Consolidados'!Y6</f>
        <v>0</v>
      </c>
      <c r="X4" s="197">
        <f>'Planes Consolidados'!Z6</f>
        <v>0</v>
      </c>
      <c r="Y4" s="197">
        <f>'Planes Consolidados'!AA6</f>
        <v>0</v>
      </c>
      <c r="Z4" s="197">
        <f t="shared" ref="Z4:Z22" si="0">C4+E4+G4</f>
        <v>0</v>
      </c>
      <c r="AA4" s="197">
        <v>1</v>
      </c>
      <c r="AB4" s="197"/>
      <c r="AC4" s="197">
        <f t="shared" ref="AC4:AC22" si="1">+I4+K4+M4</f>
        <v>0</v>
      </c>
      <c r="AD4" s="197">
        <v>1</v>
      </c>
      <c r="AE4" s="197"/>
      <c r="AF4" s="197">
        <f t="shared" ref="AF4:AF22" si="2">+O4+Q4+S4</f>
        <v>0</v>
      </c>
      <c r="AG4" s="197">
        <v>1</v>
      </c>
      <c r="AH4" s="197"/>
      <c r="AI4" s="197">
        <f t="shared" ref="AI4:AI22" si="3">+Y4+W4+U4</f>
        <v>0</v>
      </c>
      <c r="AJ4" s="197">
        <v>1</v>
      </c>
      <c r="AK4" s="197"/>
      <c r="AL4" s="197">
        <f>'Planes Consolidados'!AB6</f>
        <v>0</v>
      </c>
      <c r="AM4" s="197">
        <v>1</v>
      </c>
      <c r="AN4" s="197"/>
      <c r="AP4" s="209" t="s">
        <v>355</v>
      </c>
      <c r="AQ4" s="210" t="s">
        <v>356</v>
      </c>
      <c r="AR4" s="208" t="s">
        <v>357</v>
      </c>
    </row>
    <row r="5" spans="1:44" ht="91.5" thickBot="1">
      <c r="A5" s="223" t="s">
        <v>52</v>
      </c>
      <c r="B5" s="197">
        <f>'Planes Consolidados'!D7</f>
        <v>0</v>
      </c>
      <c r="C5" s="197">
        <f>'Planes Consolidados'!E7</f>
        <v>0</v>
      </c>
      <c r="D5" s="197">
        <f>'Planes Consolidados'!F7</f>
        <v>0</v>
      </c>
      <c r="E5" s="197">
        <f>'Planes Consolidados'!G7</f>
        <v>0</v>
      </c>
      <c r="F5" s="197">
        <f>'Planes Consolidados'!H7</f>
        <v>0</v>
      </c>
      <c r="G5" s="197">
        <f>'Planes Consolidados'!I7</f>
        <v>0</v>
      </c>
      <c r="H5" s="197">
        <f>'Planes Consolidados'!J7</f>
        <v>0</v>
      </c>
      <c r="I5" s="197">
        <f>'Planes Consolidados'!K7</f>
        <v>0</v>
      </c>
      <c r="J5" s="197">
        <f>'Planes Consolidados'!L7</f>
        <v>0</v>
      </c>
      <c r="K5" s="197">
        <f>'Planes Consolidados'!M7</f>
        <v>0</v>
      </c>
      <c r="L5" s="197">
        <f>'Planes Consolidados'!N7</f>
        <v>0</v>
      </c>
      <c r="M5" s="197">
        <f>'Planes Consolidados'!O7</f>
        <v>0</v>
      </c>
      <c r="N5" s="197">
        <f>'Planes Consolidados'!P7</f>
        <v>0</v>
      </c>
      <c r="O5" s="197">
        <f>'Planes Consolidados'!Q7</f>
        <v>0</v>
      </c>
      <c r="P5" s="197">
        <f>'Planes Consolidados'!R7</f>
        <v>0</v>
      </c>
      <c r="Q5" s="197">
        <f>'Planes Consolidados'!S7</f>
        <v>0</v>
      </c>
      <c r="R5" s="197">
        <f>'Planes Consolidados'!T7</f>
        <v>0</v>
      </c>
      <c r="S5" s="197">
        <f>'Planes Consolidados'!U7</f>
        <v>0</v>
      </c>
      <c r="T5" s="197">
        <f>'Planes Consolidados'!V7</f>
        <v>0</v>
      </c>
      <c r="U5" s="197">
        <f>'Planes Consolidados'!W7</f>
        <v>0</v>
      </c>
      <c r="V5" s="197">
        <f>'Planes Consolidados'!X7</f>
        <v>0</v>
      </c>
      <c r="W5" s="197">
        <f>'Planes Consolidados'!Y7</f>
        <v>0</v>
      </c>
      <c r="X5" s="197">
        <f>'Planes Consolidados'!Z7</f>
        <v>0</v>
      </c>
      <c r="Y5" s="197">
        <f>'Planes Consolidados'!AA7</f>
        <v>0</v>
      </c>
      <c r="Z5" s="197">
        <f t="shared" si="0"/>
        <v>0</v>
      </c>
      <c r="AA5" s="197">
        <v>1</v>
      </c>
      <c r="AB5" s="197"/>
      <c r="AC5" s="197">
        <f t="shared" si="1"/>
        <v>0</v>
      </c>
      <c r="AD5" s="197">
        <v>1</v>
      </c>
      <c r="AE5" s="197"/>
      <c r="AF5" s="197">
        <f t="shared" si="2"/>
        <v>0</v>
      </c>
      <c r="AG5" s="197">
        <v>1</v>
      </c>
      <c r="AH5" s="197"/>
      <c r="AI5" s="197">
        <f t="shared" si="3"/>
        <v>0</v>
      </c>
      <c r="AJ5" s="197">
        <v>1</v>
      </c>
      <c r="AK5" s="197"/>
      <c r="AL5" s="197">
        <f>'Planes Consolidados'!AB7</f>
        <v>0</v>
      </c>
      <c r="AM5" s="197">
        <v>1</v>
      </c>
      <c r="AN5" s="197"/>
      <c r="AP5" s="211" t="s">
        <v>358</v>
      </c>
      <c r="AQ5" s="212" t="s">
        <v>359</v>
      </c>
      <c r="AR5" s="208" t="s">
        <v>360</v>
      </c>
    </row>
    <row r="6" spans="1:44" ht="91.5" thickBot="1">
      <c r="A6" s="223" t="s">
        <v>54</v>
      </c>
      <c r="B6" s="197">
        <f>'Planes Consolidados'!D8</f>
        <v>0</v>
      </c>
      <c r="C6" s="197">
        <f>'Planes Consolidados'!E8</f>
        <v>0</v>
      </c>
      <c r="D6" s="197">
        <f>'Planes Consolidados'!F8</f>
        <v>0</v>
      </c>
      <c r="E6" s="197">
        <f>'Planes Consolidados'!G8</f>
        <v>0</v>
      </c>
      <c r="F6" s="197">
        <f>'Planes Consolidados'!H8</f>
        <v>0</v>
      </c>
      <c r="G6" s="197">
        <f>'Planes Consolidados'!I8</f>
        <v>0</v>
      </c>
      <c r="H6" s="197">
        <f>'Planes Consolidados'!J8</f>
        <v>0</v>
      </c>
      <c r="I6" s="197">
        <f>'Planes Consolidados'!K8</f>
        <v>0</v>
      </c>
      <c r="J6" s="197">
        <f>'Planes Consolidados'!L8</f>
        <v>0</v>
      </c>
      <c r="K6" s="197">
        <f>'Planes Consolidados'!M8</f>
        <v>0</v>
      </c>
      <c r="L6" s="197">
        <f>'Planes Consolidados'!N8</f>
        <v>0</v>
      </c>
      <c r="M6" s="197">
        <f>'Planes Consolidados'!O8</f>
        <v>0</v>
      </c>
      <c r="N6" s="197">
        <f>'Planes Consolidados'!P8</f>
        <v>0</v>
      </c>
      <c r="O6" s="197">
        <f>'Planes Consolidados'!Q8</f>
        <v>0</v>
      </c>
      <c r="P6" s="197">
        <f>'Planes Consolidados'!R8</f>
        <v>0</v>
      </c>
      <c r="Q6" s="197">
        <f>'Planes Consolidados'!S8</f>
        <v>0</v>
      </c>
      <c r="R6" s="197">
        <f>'Planes Consolidados'!T8</f>
        <v>0</v>
      </c>
      <c r="S6" s="197">
        <f>'Planes Consolidados'!U8</f>
        <v>0</v>
      </c>
      <c r="T6" s="197">
        <f>'Planes Consolidados'!V8</f>
        <v>0</v>
      </c>
      <c r="U6" s="197">
        <f>'Planes Consolidados'!W8</f>
        <v>0</v>
      </c>
      <c r="V6" s="197">
        <f>'Planes Consolidados'!X8</f>
        <v>0</v>
      </c>
      <c r="W6" s="197">
        <f>'Planes Consolidados'!Y8</f>
        <v>0</v>
      </c>
      <c r="X6" s="197">
        <f>'Planes Consolidados'!Z8</f>
        <v>0</v>
      </c>
      <c r="Y6" s="197">
        <f>'Planes Consolidados'!AA8</f>
        <v>0</v>
      </c>
      <c r="Z6" s="197">
        <f t="shared" si="0"/>
        <v>0</v>
      </c>
      <c r="AA6" s="197">
        <v>1</v>
      </c>
      <c r="AB6" s="197"/>
      <c r="AC6" s="197">
        <f t="shared" si="1"/>
        <v>0</v>
      </c>
      <c r="AD6" s="197">
        <v>1</v>
      </c>
      <c r="AE6" s="197"/>
      <c r="AF6" s="197">
        <f t="shared" si="2"/>
        <v>0</v>
      </c>
      <c r="AG6" s="197">
        <v>1</v>
      </c>
      <c r="AH6" s="197"/>
      <c r="AI6" s="197">
        <f t="shared" si="3"/>
        <v>0</v>
      </c>
      <c r="AJ6" s="197">
        <v>1</v>
      </c>
      <c r="AK6" s="197"/>
      <c r="AL6" s="197">
        <f>'Planes Consolidados'!AB8</f>
        <v>0</v>
      </c>
      <c r="AM6" s="197">
        <v>1</v>
      </c>
      <c r="AN6" s="197"/>
      <c r="AP6" s="213" t="s">
        <v>361</v>
      </c>
      <c r="AQ6" s="214" t="s">
        <v>362</v>
      </c>
      <c r="AR6" s="208" t="s">
        <v>363</v>
      </c>
    </row>
    <row r="7" spans="1:44" ht="91.5" thickBot="1">
      <c r="A7" s="223" t="s">
        <v>55</v>
      </c>
      <c r="B7" s="197">
        <f>'Planes Consolidados'!D9</f>
        <v>0</v>
      </c>
      <c r="C7" s="197">
        <f>'Planes Consolidados'!E9</f>
        <v>0</v>
      </c>
      <c r="D7" s="197">
        <f>'Planes Consolidados'!F9</f>
        <v>0</v>
      </c>
      <c r="E7" s="197">
        <f>'Planes Consolidados'!G9</f>
        <v>0</v>
      </c>
      <c r="F7" s="197">
        <f>'Planes Consolidados'!H9</f>
        <v>0</v>
      </c>
      <c r="G7" s="197">
        <f>'Planes Consolidados'!I9</f>
        <v>0</v>
      </c>
      <c r="H7" s="197">
        <f>'Planes Consolidados'!J9</f>
        <v>0</v>
      </c>
      <c r="I7" s="197">
        <f>'Planes Consolidados'!K9</f>
        <v>0</v>
      </c>
      <c r="J7" s="197">
        <f>'Planes Consolidados'!L9</f>
        <v>0</v>
      </c>
      <c r="K7" s="197">
        <f>'Planes Consolidados'!M9</f>
        <v>0</v>
      </c>
      <c r="L7" s="197">
        <f>'Planes Consolidados'!N9</f>
        <v>0</v>
      </c>
      <c r="M7" s="197">
        <f>'Planes Consolidados'!O9</f>
        <v>0</v>
      </c>
      <c r="N7" s="197">
        <f>'Planes Consolidados'!P9</f>
        <v>0</v>
      </c>
      <c r="O7" s="197">
        <f>'Planes Consolidados'!Q9</f>
        <v>0</v>
      </c>
      <c r="P7" s="197">
        <f>'Planes Consolidados'!R9</f>
        <v>0</v>
      </c>
      <c r="Q7" s="197">
        <f>'Planes Consolidados'!S9</f>
        <v>0</v>
      </c>
      <c r="R7" s="197">
        <f>'Planes Consolidados'!T9</f>
        <v>0</v>
      </c>
      <c r="S7" s="197">
        <f>'Planes Consolidados'!U9</f>
        <v>0</v>
      </c>
      <c r="T7" s="197">
        <f>'Planes Consolidados'!V9</f>
        <v>0</v>
      </c>
      <c r="U7" s="197">
        <f>'Planes Consolidados'!W9</f>
        <v>0</v>
      </c>
      <c r="V7" s="197">
        <f>'Planes Consolidados'!X9</f>
        <v>0</v>
      </c>
      <c r="W7" s="197">
        <f>'Planes Consolidados'!Y9</f>
        <v>0</v>
      </c>
      <c r="X7" s="197">
        <f>'Planes Consolidados'!Z9</f>
        <v>0</v>
      </c>
      <c r="Y7" s="197">
        <f>'Planes Consolidados'!AA9</f>
        <v>0</v>
      </c>
      <c r="Z7" s="197">
        <f t="shared" si="0"/>
        <v>0</v>
      </c>
      <c r="AA7" s="197">
        <v>1</v>
      </c>
      <c r="AB7" s="197"/>
      <c r="AC7" s="197">
        <f t="shared" si="1"/>
        <v>0</v>
      </c>
      <c r="AD7" s="197">
        <v>1</v>
      </c>
      <c r="AE7" s="197"/>
      <c r="AF7" s="197">
        <f t="shared" si="2"/>
        <v>0</v>
      </c>
      <c r="AG7" s="197">
        <v>1</v>
      </c>
      <c r="AH7" s="197"/>
      <c r="AI7" s="197">
        <f t="shared" si="3"/>
        <v>0</v>
      </c>
      <c r="AJ7" s="197">
        <v>1</v>
      </c>
      <c r="AK7" s="197"/>
      <c r="AL7" s="197">
        <f>'Planes Consolidados'!AB9</f>
        <v>0</v>
      </c>
      <c r="AM7" s="197">
        <v>1</v>
      </c>
      <c r="AN7" s="197"/>
      <c r="AP7" s="215">
        <v>1</v>
      </c>
      <c r="AQ7" s="216" t="s">
        <v>364</v>
      </c>
      <c r="AR7" s="208" t="s">
        <v>365</v>
      </c>
    </row>
    <row r="8" spans="1:44" ht="28">
      <c r="A8" s="223" t="s">
        <v>56</v>
      </c>
      <c r="B8" s="197">
        <f>'Planes Consolidados'!D10</f>
        <v>0</v>
      </c>
      <c r="C8" s="197">
        <f>'Planes Consolidados'!E10</f>
        <v>0</v>
      </c>
      <c r="D8" s="197">
        <f>'Planes Consolidados'!F10</f>
        <v>0</v>
      </c>
      <c r="E8" s="197">
        <f>'Planes Consolidados'!G10</f>
        <v>0</v>
      </c>
      <c r="F8" s="197">
        <f>'Planes Consolidados'!H10</f>
        <v>0</v>
      </c>
      <c r="G8" s="197">
        <f>'Planes Consolidados'!I10</f>
        <v>0</v>
      </c>
      <c r="H8" s="197">
        <f>'Planes Consolidados'!J10</f>
        <v>0</v>
      </c>
      <c r="I8" s="197">
        <f>'Planes Consolidados'!K10</f>
        <v>0</v>
      </c>
      <c r="J8" s="197">
        <f>'Planes Consolidados'!L10</f>
        <v>0</v>
      </c>
      <c r="K8" s="197">
        <f>'Planes Consolidados'!M10</f>
        <v>0</v>
      </c>
      <c r="L8" s="197">
        <f>'Planes Consolidados'!N10</f>
        <v>0</v>
      </c>
      <c r="M8" s="197">
        <f>'Planes Consolidados'!O10</f>
        <v>0</v>
      </c>
      <c r="N8" s="197">
        <f>'Planes Consolidados'!P10</f>
        <v>0</v>
      </c>
      <c r="O8" s="197">
        <f>'Planes Consolidados'!Q10</f>
        <v>0</v>
      </c>
      <c r="P8" s="197">
        <f>'Planes Consolidados'!R10</f>
        <v>0</v>
      </c>
      <c r="Q8" s="197">
        <f>'Planes Consolidados'!S10</f>
        <v>0</v>
      </c>
      <c r="R8" s="197">
        <f>'Planes Consolidados'!T10</f>
        <v>0</v>
      </c>
      <c r="S8" s="197">
        <f>'Planes Consolidados'!U10</f>
        <v>0</v>
      </c>
      <c r="T8" s="197">
        <f>'Planes Consolidados'!V10</f>
        <v>0</v>
      </c>
      <c r="U8" s="197">
        <f>'Planes Consolidados'!W10</f>
        <v>0</v>
      </c>
      <c r="V8" s="197">
        <f>'Planes Consolidados'!X10</f>
        <v>0</v>
      </c>
      <c r="W8" s="197">
        <f>'Planes Consolidados'!Y10</f>
        <v>0</v>
      </c>
      <c r="X8" s="197">
        <f>'Planes Consolidados'!Z10</f>
        <v>0</v>
      </c>
      <c r="Y8" s="197">
        <f>'Planes Consolidados'!AA10</f>
        <v>0</v>
      </c>
      <c r="Z8" s="197">
        <f t="shared" si="0"/>
        <v>0</v>
      </c>
      <c r="AA8" s="197">
        <v>1</v>
      </c>
      <c r="AB8" s="197"/>
      <c r="AC8" s="197">
        <f t="shared" si="1"/>
        <v>0</v>
      </c>
      <c r="AD8" s="197">
        <v>1</v>
      </c>
      <c r="AE8" s="197"/>
      <c r="AF8" s="197">
        <f t="shared" si="2"/>
        <v>0</v>
      </c>
      <c r="AG8" s="197">
        <v>1</v>
      </c>
      <c r="AH8" s="197"/>
      <c r="AI8" s="197">
        <f t="shared" si="3"/>
        <v>0</v>
      </c>
      <c r="AJ8" s="197">
        <v>1</v>
      </c>
      <c r="AK8" s="197"/>
      <c r="AL8" s="197">
        <f>'Planes Consolidados'!AB10</f>
        <v>0</v>
      </c>
      <c r="AM8" s="197">
        <v>1</v>
      </c>
      <c r="AN8" s="197"/>
    </row>
    <row r="9" spans="1:44" ht="42">
      <c r="A9" s="223" t="s">
        <v>57</v>
      </c>
      <c r="B9" s="197">
        <f>'Planes Consolidados'!D11</f>
        <v>0</v>
      </c>
      <c r="C9" s="197">
        <f>'Planes Consolidados'!E11</f>
        <v>0</v>
      </c>
      <c r="D9" s="197">
        <f>'Planes Consolidados'!F11</f>
        <v>0</v>
      </c>
      <c r="E9" s="197">
        <f>'Planes Consolidados'!G11</f>
        <v>0</v>
      </c>
      <c r="F9" s="197">
        <f>'Planes Consolidados'!H11</f>
        <v>0</v>
      </c>
      <c r="G9" s="197">
        <f>'Planes Consolidados'!I11</f>
        <v>0</v>
      </c>
      <c r="H9" s="197">
        <f>'Planes Consolidados'!J11</f>
        <v>0</v>
      </c>
      <c r="I9" s="197">
        <f>'Planes Consolidados'!K11</f>
        <v>0</v>
      </c>
      <c r="J9" s="197">
        <f>'Planes Consolidados'!L11</f>
        <v>0</v>
      </c>
      <c r="K9" s="197">
        <f>'Planes Consolidados'!M11</f>
        <v>0</v>
      </c>
      <c r="L9" s="197">
        <f>'Planes Consolidados'!N11</f>
        <v>0</v>
      </c>
      <c r="M9" s="197">
        <f>'Planes Consolidados'!O11</f>
        <v>0</v>
      </c>
      <c r="N9" s="197">
        <f>'Planes Consolidados'!P11</f>
        <v>0</v>
      </c>
      <c r="O9" s="197">
        <f>'Planes Consolidados'!Q11</f>
        <v>0</v>
      </c>
      <c r="P9" s="197">
        <f>'Planes Consolidados'!R11</f>
        <v>0</v>
      </c>
      <c r="Q9" s="197">
        <f>'Planes Consolidados'!S11</f>
        <v>0</v>
      </c>
      <c r="R9" s="197">
        <f>'Planes Consolidados'!T11</f>
        <v>0</v>
      </c>
      <c r="S9" s="197">
        <f>'Planes Consolidados'!U11</f>
        <v>0</v>
      </c>
      <c r="T9" s="197">
        <f>'Planes Consolidados'!V11</f>
        <v>0</v>
      </c>
      <c r="U9" s="197">
        <f>'Planes Consolidados'!W11</f>
        <v>0</v>
      </c>
      <c r="V9" s="197">
        <f>'Planes Consolidados'!X11</f>
        <v>0</v>
      </c>
      <c r="W9" s="197">
        <f>'Planes Consolidados'!Y11</f>
        <v>0</v>
      </c>
      <c r="X9" s="197">
        <f>'Planes Consolidados'!Z11</f>
        <v>0</v>
      </c>
      <c r="Y9" s="197">
        <f>'Planes Consolidados'!AA11</f>
        <v>0</v>
      </c>
      <c r="Z9" s="197">
        <f t="shared" si="0"/>
        <v>0</v>
      </c>
      <c r="AA9" s="197">
        <v>1</v>
      </c>
      <c r="AB9" s="197"/>
      <c r="AC9" s="197">
        <f t="shared" si="1"/>
        <v>0</v>
      </c>
      <c r="AD9" s="197">
        <v>1</v>
      </c>
      <c r="AE9" s="197"/>
      <c r="AF9" s="197">
        <f t="shared" si="2"/>
        <v>0</v>
      </c>
      <c r="AG9" s="197">
        <v>1</v>
      </c>
      <c r="AH9" s="197"/>
      <c r="AI9" s="197">
        <f t="shared" si="3"/>
        <v>0</v>
      </c>
      <c r="AJ9" s="197">
        <v>1</v>
      </c>
      <c r="AK9" s="197"/>
      <c r="AL9" s="197">
        <f>'Planes Consolidados'!AB11</f>
        <v>0</v>
      </c>
      <c r="AM9" s="197">
        <v>1</v>
      </c>
      <c r="AN9" s="197"/>
    </row>
    <row r="10" spans="1:44" ht="42">
      <c r="A10" s="223" t="s">
        <v>58</v>
      </c>
      <c r="B10" s="197">
        <f>'Planes Consolidados'!D12</f>
        <v>0</v>
      </c>
      <c r="C10" s="197">
        <f>'Planes Consolidados'!E12</f>
        <v>0</v>
      </c>
      <c r="D10" s="197">
        <f>'Planes Consolidados'!F12</f>
        <v>0</v>
      </c>
      <c r="E10" s="197">
        <f>'Planes Consolidados'!G12</f>
        <v>0</v>
      </c>
      <c r="F10" s="197">
        <f>'Planes Consolidados'!H12</f>
        <v>0</v>
      </c>
      <c r="G10" s="197">
        <f>'Planes Consolidados'!I12</f>
        <v>0</v>
      </c>
      <c r="H10" s="197">
        <f>'Planes Consolidados'!J12</f>
        <v>0</v>
      </c>
      <c r="I10" s="197">
        <f>'Planes Consolidados'!K12</f>
        <v>0</v>
      </c>
      <c r="J10" s="197">
        <f>'Planes Consolidados'!L12</f>
        <v>0</v>
      </c>
      <c r="K10" s="197">
        <f>'Planes Consolidados'!M12</f>
        <v>0</v>
      </c>
      <c r="L10" s="197">
        <f>'Planes Consolidados'!N12</f>
        <v>0</v>
      </c>
      <c r="M10" s="197">
        <f>'Planes Consolidados'!O12</f>
        <v>0</v>
      </c>
      <c r="N10" s="197">
        <f>'Planes Consolidados'!P12</f>
        <v>0</v>
      </c>
      <c r="O10" s="197">
        <f>'Planes Consolidados'!Q12</f>
        <v>0</v>
      </c>
      <c r="P10" s="197">
        <f>'Planes Consolidados'!R12</f>
        <v>0</v>
      </c>
      <c r="Q10" s="197">
        <f>'Planes Consolidados'!S12</f>
        <v>0</v>
      </c>
      <c r="R10" s="197">
        <f>'Planes Consolidados'!T12</f>
        <v>0</v>
      </c>
      <c r="S10" s="197">
        <f>'Planes Consolidados'!U12</f>
        <v>0</v>
      </c>
      <c r="T10" s="197">
        <f>'Planes Consolidados'!V12</f>
        <v>0</v>
      </c>
      <c r="U10" s="197">
        <f>'Planes Consolidados'!W12</f>
        <v>0</v>
      </c>
      <c r="V10" s="197">
        <f>'Planes Consolidados'!X12</f>
        <v>0</v>
      </c>
      <c r="W10" s="197">
        <f>'Planes Consolidados'!Y12</f>
        <v>0</v>
      </c>
      <c r="X10" s="197">
        <f>'Planes Consolidados'!Z12</f>
        <v>0</v>
      </c>
      <c r="Y10" s="197">
        <f>'Planes Consolidados'!AA12</f>
        <v>0</v>
      </c>
      <c r="Z10" s="197">
        <f t="shared" si="0"/>
        <v>0</v>
      </c>
      <c r="AA10" s="197">
        <v>1</v>
      </c>
      <c r="AB10" s="197"/>
      <c r="AC10" s="197">
        <f t="shared" si="1"/>
        <v>0</v>
      </c>
      <c r="AD10" s="197">
        <v>1</v>
      </c>
      <c r="AE10" s="197"/>
      <c r="AF10" s="197">
        <f t="shared" si="2"/>
        <v>0</v>
      </c>
      <c r="AG10" s="197">
        <v>1</v>
      </c>
      <c r="AH10" s="197"/>
      <c r="AI10" s="197">
        <f t="shared" si="3"/>
        <v>0</v>
      </c>
      <c r="AJ10" s="197">
        <v>1</v>
      </c>
      <c r="AK10" s="197"/>
      <c r="AL10" s="197">
        <f>'Planes Consolidados'!AB12</f>
        <v>0</v>
      </c>
      <c r="AM10" s="197">
        <v>1</v>
      </c>
      <c r="AN10" s="197"/>
    </row>
    <row r="11" spans="1:44" ht="56">
      <c r="A11" s="223" t="s">
        <v>61</v>
      </c>
      <c r="B11" s="197">
        <f>'Planes Consolidados'!D13</f>
        <v>0</v>
      </c>
      <c r="C11" s="197">
        <f>'Planes Consolidados'!E13</f>
        <v>0</v>
      </c>
      <c r="D11" s="197">
        <f>'Planes Consolidados'!F13</f>
        <v>0</v>
      </c>
      <c r="E11" s="197">
        <f>'Planes Consolidados'!G13</f>
        <v>0</v>
      </c>
      <c r="F11" s="197">
        <f>'Planes Consolidados'!H13</f>
        <v>0</v>
      </c>
      <c r="G11" s="197">
        <f>'Planes Consolidados'!I13</f>
        <v>0</v>
      </c>
      <c r="H11" s="197">
        <f>'Planes Consolidados'!J13</f>
        <v>0</v>
      </c>
      <c r="I11" s="197">
        <f>'Planes Consolidados'!K13</f>
        <v>0</v>
      </c>
      <c r="J11" s="197">
        <f>'Planes Consolidados'!L13</f>
        <v>0</v>
      </c>
      <c r="K11" s="197">
        <f>'Planes Consolidados'!M13</f>
        <v>0</v>
      </c>
      <c r="L11" s="197">
        <f>'Planes Consolidados'!N13</f>
        <v>0</v>
      </c>
      <c r="M11" s="197">
        <f>'Planes Consolidados'!O13</f>
        <v>0</v>
      </c>
      <c r="N11" s="197">
        <f>'Planes Consolidados'!P13</f>
        <v>0</v>
      </c>
      <c r="O11" s="197">
        <f>'Planes Consolidados'!Q13</f>
        <v>0</v>
      </c>
      <c r="P11" s="197">
        <f>'Planes Consolidados'!R13</f>
        <v>0</v>
      </c>
      <c r="Q11" s="197">
        <f>'Planes Consolidados'!S13</f>
        <v>0</v>
      </c>
      <c r="R11" s="197">
        <f>'Planes Consolidados'!T13</f>
        <v>0</v>
      </c>
      <c r="S11" s="197">
        <f>'Planes Consolidados'!U13</f>
        <v>0</v>
      </c>
      <c r="T11" s="197">
        <f>'Planes Consolidados'!V13</f>
        <v>0</v>
      </c>
      <c r="U11" s="197">
        <f>'Planes Consolidados'!W13</f>
        <v>0</v>
      </c>
      <c r="V11" s="197">
        <f>'Planes Consolidados'!X13</f>
        <v>0</v>
      </c>
      <c r="W11" s="197">
        <f>'Planes Consolidados'!Y13</f>
        <v>0</v>
      </c>
      <c r="X11" s="197">
        <f>'Planes Consolidados'!Z13</f>
        <v>0</v>
      </c>
      <c r="Y11" s="197">
        <f>'Planes Consolidados'!AA13</f>
        <v>0</v>
      </c>
      <c r="Z11" s="197">
        <f t="shared" si="0"/>
        <v>0</v>
      </c>
      <c r="AA11" s="197">
        <v>1</v>
      </c>
      <c r="AB11" s="197"/>
      <c r="AC11" s="197">
        <f t="shared" si="1"/>
        <v>0</v>
      </c>
      <c r="AD11" s="197">
        <v>1</v>
      </c>
      <c r="AE11" s="197"/>
      <c r="AF11" s="197">
        <f t="shared" si="2"/>
        <v>0</v>
      </c>
      <c r="AG11" s="197">
        <v>1</v>
      </c>
      <c r="AH11" s="197"/>
      <c r="AI11" s="197">
        <f t="shared" si="3"/>
        <v>0</v>
      </c>
      <c r="AJ11" s="197">
        <v>1</v>
      </c>
      <c r="AK11" s="197"/>
      <c r="AL11" s="197">
        <f>'Planes Consolidados'!AB13</f>
        <v>0</v>
      </c>
      <c r="AM11" s="197">
        <v>1</v>
      </c>
      <c r="AN11" s="197"/>
    </row>
    <row r="12" spans="1:44" ht="42">
      <c r="A12" s="223" t="s">
        <v>66</v>
      </c>
      <c r="B12" s="197">
        <f>'Planes Consolidados'!D14</f>
        <v>0</v>
      </c>
      <c r="C12" s="197">
        <f>'Planes Consolidados'!E14</f>
        <v>0</v>
      </c>
      <c r="D12" s="197">
        <f>'Planes Consolidados'!F14</f>
        <v>0</v>
      </c>
      <c r="E12" s="197">
        <f>'Planes Consolidados'!G14</f>
        <v>0</v>
      </c>
      <c r="F12" s="197">
        <f>'Planes Consolidados'!H14</f>
        <v>0</v>
      </c>
      <c r="G12" s="197">
        <f>'Planes Consolidados'!I14</f>
        <v>0</v>
      </c>
      <c r="H12" s="197">
        <f>'Planes Consolidados'!J14</f>
        <v>0</v>
      </c>
      <c r="I12" s="197">
        <f>'Planes Consolidados'!K14</f>
        <v>0</v>
      </c>
      <c r="J12" s="197">
        <f>'Planes Consolidados'!L14</f>
        <v>0</v>
      </c>
      <c r="K12" s="197">
        <f>'Planes Consolidados'!M14</f>
        <v>0</v>
      </c>
      <c r="L12" s="197">
        <f>'Planes Consolidados'!N14</f>
        <v>0</v>
      </c>
      <c r="M12" s="197">
        <f>'Planes Consolidados'!O14</f>
        <v>0</v>
      </c>
      <c r="N12" s="197">
        <f>'Planes Consolidados'!P14</f>
        <v>0</v>
      </c>
      <c r="O12" s="197">
        <f>'Planes Consolidados'!Q14</f>
        <v>0</v>
      </c>
      <c r="P12" s="197">
        <f>'Planes Consolidados'!R14</f>
        <v>0</v>
      </c>
      <c r="Q12" s="197">
        <f>'Planes Consolidados'!S14</f>
        <v>0</v>
      </c>
      <c r="R12" s="197">
        <f>'Planes Consolidados'!T14</f>
        <v>0</v>
      </c>
      <c r="S12" s="197">
        <f>'Planes Consolidados'!U14</f>
        <v>0</v>
      </c>
      <c r="T12" s="197">
        <f>'Planes Consolidados'!V14</f>
        <v>0</v>
      </c>
      <c r="U12" s="197">
        <f>'Planes Consolidados'!W14</f>
        <v>0</v>
      </c>
      <c r="V12" s="197">
        <f>'Planes Consolidados'!X14</f>
        <v>0</v>
      </c>
      <c r="W12" s="197">
        <f>'Planes Consolidados'!Y14</f>
        <v>0</v>
      </c>
      <c r="X12" s="197">
        <f>'Planes Consolidados'!Z14</f>
        <v>0</v>
      </c>
      <c r="Y12" s="197">
        <f>'Planes Consolidados'!AA14</f>
        <v>0</v>
      </c>
      <c r="Z12" s="197">
        <f t="shared" si="0"/>
        <v>0</v>
      </c>
      <c r="AA12" s="197">
        <v>1</v>
      </c>
      <c r="AB12" s="197"/>
      <c r="AC12" s="197">
        <f t="shared" si="1"/>
        <v>0</v>
      </c>
      <c r="AD12" s="197">
        <v>1</v>
      </c>
      <c r="AE12" s="197"/>
      <c r="AF12" s="197">
        <f t="shared" si="2"/>
        <v>0</v>
      </c>
      <c r="AG12" s="197">
        <v>1</v>
      </c>
      <c r="AH12" s="197"/>
      <c r="AI12" s="197">
        <f t="shared" si="3"/>
        <v>0</v>
      </c>
      <c r="AJ12" s="197">
        <v>1</v>
      </c>
      <c r="AK12" s="197"/>
      <c r="AL12" s="197">
        <f>'Planes Consolidados'!AB14</f>
        <v>0</v>
      </c>
      <c r="AM12" s="197">
        <v>1</v>
      </c>
      <c r="AN12" s="197"/>
    </row>
    <row r="13" spans="1:44" ht="42">
      <c r="A13" s="223" t="s">
        <v>67</v>
      </c>
      <c r="B13" s="197">
        <f>'Planes Consolidados'!D15</f>
        <v>0</v>
      </c>
      <c r="C13" s="197">
        <f>'Planes Consolidados'!E15</f>
        <v>0</v>
      </c>
      <c r="D13" s="197">
        <f>'Planes Consolidados'!F15</f>
        <v>0</v>
      </c>
      <c r="E13" s="197">
        <f>'Planes Consolidados'!G15</f>
        <v>0</v>
      </c>
      <c r="F13" s="197">
        <f>'Planes Consolidados'!H15</f>
        <v>0</v>
      </c>
      <c r="G13" s="197">
        <f>'Planes Consolidados'!I15</f>
        <v>0</v>
      </c>
      <c r="H13" s="197">
        <f>'Planes Consolidados'!J15</f>
        <v>0</v>
      </c>
      <c r="I13" s="197">
        <f>'Planes Consolidados'!K15</f>
        <v>0</v>
      </c>
      <c r="J13" s="197">
        <f>'Planes Consolidados'!L15</f>
        <v>0</v>
      </c>
      <c r="K13" s="197">
        <f>'Planes Consolidados'!M15</f>
        <v>0</v>
      </c>
      <c r="L13" s="197">
        <f>'Planes Consolidados'!N15</f>
        <v>0</v>
      </c>
      <c r="M13" s="197">
        <f>'Planes Consolidados'!O15</f>
        <v>0</v>
      </c>
      <c r="N13" s="197">
        <f>'Planes Consolidados'!P15</f>
        <v>0</v>
      </c>
      <c r="O13" s="197">
        <f>'Planes Consolidados'!Q15</f>
        <v>0</v>
      </c>
      <c r="P13" s="197">
        <f>'Planes Consolidados'!R15</f>
        <v>0</v>
      </c>
      <c r="Q13" s="197">
        <f>'Planes Consolidados'!S15</f>
        <v>0</v>
      </c>
      <c r="R13" s="197">
        <f>'Planes Consolidados'!T15</f>
        <v>0</v>
      </c>
      <c r="S13" s="197">
        <f>'Planes Consolidados'!U15</f>
        <v>0</v>
      </c>
      <c r="T13" s="197">
        <f>'Planes Consolidados'!V15</f>
        <v>0</v>
      </c>
      <c r="U13" s="197">
        <f>'Planes Consolidados'!W15</f>
        <v>0</v>
      </c>
      <c r="V13" s="197">
        <f>'Planes Consolidados'!X15</f>
        <v>0</v>
      </c>
      <c r="W13" s="197">
        <f>'Planes Consolidados'!Y15</f>
        <v>0</v>
      </c>
      <c r="X13" s="197">
        <f>'Planes Consolidados'!Z15</f>
        <v>0</v>
      </c>
      <c r="Y13" s="197">
        <f>'Planes Consolidados'!AA15</f>
        <v>0</v>
      </c>
      <c r="Z13" s="197">
        <f t="shared" si="0"/>
        <v>0</v>
      </c>
      <c r="AA13" s="197">
        <v>1</v>
      </c>
      <c r="AB13" s="197"/>
      <c r="AC13" s="197">
        <f t="shared" si="1"/>
        <v>0</v>
      </c>
      <c r="AD13" s="197">
        <v>1</v>
      </c>
      <c r="AE13" s="197"/>
      <c r="AF13" s="197">
        <f t="shared" si="2"/>
        <v>0</v>
      </c>
      <c r="AG13" s="197">
        <v>1</v>
      </c>
      <c r="AH13" s="197"/>
      <c r="AI13" s="197">
        <f t="shared" si="3"/>
        <v>0</v>
      </c>
      <c r="AJ13" s="197">
        <v>1</v>
      </c>
      <c r="AK13" s="197"/>
      <c r="AL13" s="197">
        <f>'Planes Consolidados'!AB15</f>
        <v>0</v>
      </c>
      <c r="AM13" s="197">
        <v>1</v>
      </c>
      <c r="AN13" s="197"/>
    </row>
    <row r="14" spans="1:44" ht="28">
      <c r="A14" s="224" t="s">
        <v>68</v>
      </c>
      <c r="B14" s="197">
        <f>'Planes Consolidados'!D16</f>
        <v>0</v>
      </c>
      <c r="C14" s="197">
        <f>'Planes Consolidados'!E16</f>
        <v>0</v>
      </c>
      <c r="D14" s="197">
        <f>'Planes Consolidados'!F16</f>
        <v>0</v>
      </c>
      <c r="E14" s="197">
        <f>'Planes Consolidados'!G16</f>
        <v>0</v>
      </c>
      <c r="F14" s="197">
        <f>'Planes Consolidados'!H16</f>
        <v>0</v>
      </c>
      <c r="G14" s="197">
        <f>'Planes Consolidados'!I16</f>
        <v>0</v>
      </c>
      <c r="H14" s="197">
        <f>'Planes Consolidados'!J16</f>
        <v>0</v>
      </c>
      <c r="I14" s="197">
        <f>'Planes Consolidados'!K16</f>
        <v>0</v>
      </c>
      <c r="J14" s="197">
        <f>'Planes Consolidados'!L16</f>
        <v>0</v>
      </c>
      <c r="K14" s="197">
        <f>'Planes Consolidados'!M16</f>
        <v>0</v>
      </c>
      <c r="L14" s="197">
        <f>'Planes Consolidados'!N16</f>
        <v>0</v>
      </c>
      <c r="M14" s="197">
        <f>'Planes Consolidados'!O16</f>
        <v>0</v>
      </c>
      <c r="N14" s="197">
        <f>'Planes Consolidados'!P16</f>
        <v>0</v>
      </c>
      <c r="O14" s="197">
        <f>'Planes Consolidados'!Q16</f>
        <v>0</v>
      </c>
      <c r="P14" s="197">
        <f>'Planes Consolidados'!R16</f>
        <v>0</v>
      </c>
      <c r="Q14" s="197">
        <f>'Planes Consolidados'!S16</f>
        <v>0</v>
      </c>
      <c r="R14" s="197">
        <f>'Planes Consolidados'!T16</f>
        <v>0</v>
      </c>
      <c r="S14" s="197">
        <f>'Planes Consolidados'!U16</f>
        <v>0</v>
      </c>
      <c r="T14" s="197">
        <f>'Planes Consolidados'!V16</f>
        <v>0</v>
      </c>
      <c r="U14" s="197">
        <f>'Planes Consolidados'!W16</f>
        <v>0</v>
      </c>
      <c r="V14" s="197">
        <f>'Planes Consolidados'!X16</f>
        <v>0</v>
      </c>
      <c r="W14" s="197">
        <f>'Planes Consolidados'!Y16</f>
        <v>0</v>
      </c>
      <c r="X14" s="197">
        <f>'Planes Consolidados'!Z16</f>
        <v>0</v>
      </c>
      <c r="Y14" s="197">
        <f>'Planes Consolidados'!AA16</f>
        <v>0</v>
      </c>
      <c r="Z14" s="197">
        <f t="shared" si="0"/>
        <v>0</v>
      </c>
      <c r="AA14" s="197">
        <v>1</v>
      </c>
      <c r="AB14" s="197"/>
      <c r="AC14" s="197">
        <f t="shared" si="1"/>
        <v>0</v>
      </c>
      <c r="AD14" s="197">
        <v>1</v>
      </c>
      <c r="AE14" s="197"/>
      <c r="AF14" s="197">
        <f t="shared" si="2"/>
        <v>0</v>
      </c>
      <c r="AG14" s="197">
        <v>1</v>
      </c>
      <c r="AH14" s="197"/>
      <c r="AI14" s="197">
        <f t="shared" si="3"/>
        <v>0</v>
      </c>
      <c r="AJ14" s="197">
        <v>1</v>
      </c>
      <c r="AK14" s="197"/>
      <c r="AL14" s="197">
        <f>'Planes Consolidados'!AB16</f>
        <v>0</v>
      </c>
      <c r="AM14" s="197">
        <v>1</v>
      </c>
      <c r="AN14" s="197"/>
    </row>
    <row r="15" spans="1:44" ht="28">
      <c r="A15" s="224" t="s">
        <v>70</v>
      </c>
      <c r="B15" s="197">
        <f>'Planes Consolidados'!D17</f>
        <v>0</v>
      </c>
      <c r="C15" s="197">
        <f>'Planes Consolidados'!E17</f>
        <v>0</v>
      </c>
      <c r="D15" s="197">
        <f>'Planes Consolidados'!F17</f>
        <v>0</v>
      </c>
      <c r="E15" s="197">
        <f>'Planes Consolidados'!G17</f>
        <v>0</v>
      </c>
      <c r="F15" s="197">
        <f>'Planes Consolidados'!H17</f>
        <v>0</v>
      </c>
      <c r="G15" s="197">
        <f>'Planes Consolidados'!I17</f>
        <v>0</v>
      </c>
      <c r="H15" s="197">
        <f>'Planes Consolidados'!J17</f>
        <v>0</v>
      </c>
      <c r="I15" s="197">
        <f>'Planes Consolidados'!K17</f>
        <v>0</v>
      </c>
      <c r="J15" s="197">
        <f>'Planes Consolidados'!L17</f>
        <v>0</v>
      </c>
      <c r="K15" s="197">
        <f>'Planes Consolidados'!M17</f>
        <v>0</v>
      </c>
      <c r="L15" s="197">
        <f>'Planes Consolidados'!N17</f>
        <v>0</v>
      </c>
      <c r="M15" s="197">
        <f>'Planes Consolidados'!O17</f>
        <v>0</v>
      </c>
      <c r="N15" s="197">
        <f>'Planes Consolidados'!P17</f>
        <v>0</v>
      </c>
      <c r="O15" s="197">
        <f>'Planes Consolidados'!Q17</f>
        <v>0</v>
      </c>
      <c r="P15" s="197">
        <f>'Planes Consolidados'!R17</f>
        <v>0</v>
      </c>
      <c r="Q15" s="197">
        <f>'Planes Consolidados'!S17</f>
        <v>0</v>
      </c>
      <c r="R15" s="197">
        <f>'Planes Consolidados'!T17</f>
        <v>0</v>
      </c>
      <c r="S15" s="197">
        <f>'Planes Consolidados'!U17</f>
        <v>0</v>
      </c>
      <c r="T15" s="197">
        <f>'Planes Consolidados'!V17</f>
        <v>0</v>
      </c>
      <c r="U15" s="197">
        <f>'Planes Consolidados'!W17</f>
        <v>0</v>
      </c>
      <c r="V15" s="197">
        <f>'Planes Consolidados'!X17</f>
        <v>0</v>
      </c>
      <c r="W15" s="197">
        <f>'Planes Consolidados'!Y17</f>
        <v>0</v>
      </c>
      <c r="X15" s="197">
        <f>'Planes Consolidados'!Z17</f>
        <v>0</v>
      </c>
      <c r="Y15" s="197">
        <f>'Planes Consolidados'!AA17</f>
        <v>0</v>
      </c>
      <c r="Z15" s="197">
        <f t="shared" si="0"/>
        <v>0</v>
      </c>
      <c r="AA15" s="197">
        <v>1</v>
      </c>
      <c r="AB15" s="197"/>
      <c r="AC15" s="197">
        <f t="shared" si="1"/>
        <v>0</v>
      </c>
      <c r="AD15" s="197">
        <v>1</v>
      </c>
      <c r="AE15" s="197"/>
      <c r="AF15" s="197">
        <f t="shared" si="2"/>
        <v>0</v>
      </c>
      <c r="AG15" s="197">
        <v>1</v>
      </c>
      <c r="AH15" s="197"/>
      <c r="AI15" s="197">
        <f t="shared" si="3"/>
        <v>0</v>
      </c>
      <c r="AJ15" s="197">
        <v>1</v>
      </c>
      <c r="AK15" s="197"/>
      <c r="AL15" s="197">
        <f>'Planes Consolidados'!AB17</f>
        <v>0</v>
      </c>
      <c r="AM15" s="197">
        <v>1</v>
      </c>
      <c r="AN15" s="197"/>
    </row>
    <row r="16" spans="1:44" ht="28">
      <c r="A16" s="224" t="s">
        <v>71</v>
      </c>
      <c r="B16" s="197">
        <f>'Planes Consolidados'!D18</f>
        <v>0</v>
      </c>
      <c r="C16" s="197">
        <f>'Planes Consolidados'!E18</f>
        <v>0</v>
      </c>
      <c r="D16" s="197">
        <f>'Planes Consolidados'!F18</f>
        <v>0</v>
      </c>
      <c r="E16" s="197">
        <f>'Planes Consolidados'!G18</f>
        <v>0</v>
      </c>
      <c r="F16" s="197">
        <f>'Planes Consolidados'!H18</f>
        <v>0</v>
      </c>
      <c r="G16" s="197">
        <f>'Planes Consolidados'!I18</f>
        <v>0</v>
      </c>
      <c r="H16" s="197">
        <f>'Planes Consolidados'!J18</f>
        <v>0</v>
      </c>
      <c r="I16" s="197">
        <f>'Planes Consolidados'!K18</f>
        <v>0</v>
      </c>
      <c r="J16" s="197">
        <f>'Planes Consolidados'!L18</f>
        <v>0</v>
      </c>
      <c r="K16" s="197">
        <f>'Planes Consolidados'!M18</f>
        <v>0</v>
      </c>
      <c r="L16" s="197">
        <f>'Planes Consolidados'!N18</f>
        <v>0</v>
      </c>
      <c r="M16" s="197">
        <f>'Planes Consolidados'!O18</f>
        <v>0</v>
      </c>
      <c r="N16" s="197">
        <f>'Planes Consolidados'!P18</f>
        <v>0</v>
      </c>
      <c r="O16" s="197">
        <f>'Planes Consolidados'!Q18</f>
        <v>0</v>
      </c>
      <c r="P16" s="197">
        <f>'Planes Consolidados'!R18</f>
        <v>0</v>
      </c>
      <c r="Q16" s="197">
        <f>'Planes Consolidados'!S18</f>
        <v>0</v>
      </c>
      <c r="R16" s="197">
        <f>'Planes Consolidados'!T18</f>
        <v>0</v>
      </c>
      <c r="S16" s="197">
        <f>'Planes Consolidados'!U18</f>
        <v>0</v>
      </c>
      <c r="T16" s="197">
        <f>'Planes Consolidados'!V18</f>
        <v>0</v>
      </c>
      <c r="U16" s="197">
        <f>'Planes Consolidados'!W18</f>
        <v>0</v>
      </c>
      <c r="V16" s="197">
        <f>'Planes Consolidados'!X18</f>
        <v>0</v>
      </c>
      <c r="W16" s="197">
        <f>'Planes Consolidados'!Y18</f>
        <v>0</v>
      </c>
      <c r="X16" s="197">
        <f>'Planes Consolidados'!Z18</f>
        <v>0</v>
      </c>
      <c r="Y16" s="197">
        <f>'Planes Consolidados'!AA18</f>
        <v>0</v>
      </c>
      <c r="Z16" s="197">
        <f t="shared" si="0"/>
        <v>0</v>
      </c>
      <c r="AA16" s="197">
        <v>1</v>
      </c>
      <c r="AB16" s="197"/>
      <c r="AC16" s="197">
        <f t="shared" si="1"/>
        <v>0</v>
      </c>
      <c r="AD16" s="197">
        <v>1</v>
      </c>
      <c r="AE16" s="197"/>
      <c r="AF16" s="197">
        <f t="shared" si="2"/>
        <v>0</v>
      </c>
      <c r="AG16" s="197">
        <v>1</v>
      </c>
      <c r="AH16" s="197"/>
      <c r="AI16" s="197">
        <f t="shared" si="3"/>
        <v>0</v>
      </c>
      <c r="AJ16" s="197">
        <v>1</v>
      </c>
      <c r="AK16" s="197"/>
      <c r="AL16" s="197">
        <f>'Planes Consolidados'!AB18</f>
        <v>0</v>
      </c>
      <c r="AM16" s="197">
        <v>1</v>
      </c>
      <c r="AN16" s="197"/>
    </row>
    <row r="17" spans="1:40">
      <c r="A17" s="224" t="s">
        <v>75</v>
      </c>
      <c r="B17" s="197">
        <f>'Planes Consolidados'!D19</f>
        <v>0</v>
      </c>
      <c r="C17" s="197">
        <f>'Planes Consolidados'!E19</f>
        <v>0</v>
      </c>
      <c r="D17" s="197">
        <f>'Planes Consolidados'!F19</f>
        <v>0</v>
      </c>
      <c r="E17" s="197">
        <f>'Planes Consolidados'!G19</f>
        <v>0</v>
      </c>
      <c r="F17" s="197">
        <f>'Planes Consolidados'!H19</f>
        <v>0</v>
      </c>
      <c r="G17" s="197">
        <f>'Planes Consolidados'!I19</f>
        <v>0</v>
      </c>
      <c r="H17" s="197">
        <f>'Planes Consolidados'!J19</f>
        <v>0</v>
      </c>
      <c r="I17" s="197">
        <f>'Planes Consolidados'!K19</f>
        <v>0</v>
      </c>
      <c r="J17" s="197">
        <f>'Planes Consolidados'!L19</f>
        <v>0</v>
      </c>
      <c r="K17" s="197">
        <f>'Planes Consolidados'!M19</f>
        <v>0</v>
      </c>
      <c r="L17" s="197">
        <f>'Planes Consolidados'!N19</f>
        <v>0</v>
      </c>
      <c r="M17" s="197">
        <f>'Planes Consolidados'!O19</f>
        <v>0</v>
      </c>
      <c r="N17" s="197">
        <f>'Planes Consolidados'!P19</f>
        <v>0</v>
      </c>
      <c r="O17" s="197">
        <f>'Planes Consolidados'!Q19</f>
        <v>0</v>
      </c>
      <c r="P17" s="197">
        <f>'Planes Consolidados'!R19</f>
        <v>0</v>
      </c>
      <c r="Q17" s="197">
        <f>'Planes Consolidados'!S19</f>
        <v>0</v>
      </c>
      <c r="R17" s="197">
        <f>'Planes Consolidados'!T19</f>
        <v>0</v>
      </c>
      <c r="S17" s="197">
        <f>'Planes Consolidados'!U19</f>
        <v>0</v>
      </c>
      <c r="T17" s="197">
        <f>'Planes Consolidados'!V19</f>
        <v>0</v>
      </c>
      <c r="U17" s="197">
        <f>'Planes Consolidados'!W19</f>
        <v>0</v>
      </c>
      <c r="V17" s="197">
        <f>'Planes Consolidados'!X19</f>
        <v>0</v>
      </c>
      <c r="W17" s="197">
        <f>'Planes Consolidados'!Y19</f>
        <v>0</v>
      </c>
      <c r="X17" s="197">
        <f>'Planes Consolidados'!Z19</f>
        <v>0</v>
      </c>
      <c r="Y17" s="197">
        <f>'Planes Consolidados'!AA19</f>
        <v>0</v>
      </c>
      <c r="Z17" s="197">
        <f t="shared" si="0"/>
        <v>0</v>
      </c>
      <c r="AA17" s="197">
        <v>1</v>
      </c>
      <c r="AB17" s="197"/>
      <c r="AC17" s="197">
        <f t="shared" si="1"/>
        <v>0</v>
      </c>
      <c r="AD17" s="197">
        <v>1</v>
      </c>
      <c r="AE17" s="197"/>
      <c r="AF17" s="197">
        <f t="shared" si="2"/>
        <v>0</v>
      </c>
      <c r="AG17" s="197">
        <v>1</v>
      </c>
      <c r="AH17" s="197"/>
      <c r="AI17" s="197">
        <f t="shared" si="3"/>
        <v>0</v>
      </c>
      <c r="AJ17" s="197">
        <v>1</v>
      </c>
      <c r="AK17" s="197"/>
      <c r="AL17" s="197">
        <f>'Planes Consolidados'!AB19</f>
        <v>0</v>
      </c>
      <c r="AM17" s="197">
        <v>1</v>
      </c>
      <c r="AN17" s="197"/>
    </row>
    <row r="18" spans="1:40" ht="28">
      <c r="A18" s="225" t="s">
        <v>76</v>
      </c>
      <c r="B18" s="197">
        <f>'Planes Consolidados'!D20</f>
        <v>0</v>
      </c>
      <c r="C18" s="197">
        <f>'Planes Consolidados'!E20</f>
        <v>0</v>
      </c>
      <c r="D18" s="197">
        <f>'Planes Consolidados'!F20</f>
        <v>0</v>
      </c>
      <c r="E18" s="197">
        <f>'Planes Consolidados'!G20</f>
        <v>0</v>
      </c>
      <c r="F18" s="197">
        <f>'Planes Consolidados'!H20</f>
        <v>0</v>
      </c>
      <c r="G18" s="197">
        <f>'Planes Consolidados'!I20</f>
        <v>0</v>
      </c>
      <c r="H18" s="197">
        <f>'Planes Consolidados'!J20</f>
        <v>0</v>
      </c>
      <c r="I18" s="197">
        <f>'Planes Consolidados'!K20</f>
        <v>0</v>
      </c>
      <c r="J18" s="197">
        <f>'Planes Consolidados'!L20</f>
        <v>0</v>
      </c>
      <c r="K18" s="197">
        <f>'Planes Consolidados'!M20</f>
        <v>0</v>
      </c>
      <c r="L18" s="197">
        <f>'Planes Consolidados'!N20</f>
        <v>0</v>
      </c>
      <c r="M18" s="197">
        <f>'Planes Consolidados'!O20</f>
        <v>0</v>
      </c>
      <c r="N18" s="197">
        <f>'Planes Consolidados'!P20</f>
        <v>0</v>
      </c>
      <c r="O18" s="197">
        <f>'Planes Consolidados'!Q20</f>
        <v>0</v>
      </c>
      <c r="P18" s="197">
        <f>'Planes Consolidados'!R20</f>
        <v>0</v>
      </c>
      <c r="Q18" s="197">
        <f>'Planes Consolidados'!S20</f>
        <v>0</v>
      </c>
      <c r="R18" s="197">
        <f>'Planes Consolidados'!T20</f>
        <v>0</v>
      </c>
      <c r="S18" s="197">
        <f>'Planes Consolidados'!U20</f>
        <v>0</v>
      </c>
      <c r="T18" s="197">
        <f>'Planes Consolidados'!V20</f>
        <v>0</v>
      </c>
      <c r="U18" s="197">
        <f>'Planes Consolidados'!W20</f>
        <v>0</v>
      </c>
      <c r="V18" s="197">
        <f>'Planes Consolidados'!X20</f>
        <v>0</v>
      </c>
      <c r="W18" s="197">
        <f>'Planes Consolidados'!Y20</f>
        <v>0</v>
      </c>
      <c r="X18" s="197">
        <f>'Planes Consolidados'!Z20</f>
        <v>0</v>
      </c>
      <c r="Y18" s="197">
        <f>'Planes Consolidados'!AA20</f>
        <v>0</v>
      </c>
      <c r="Z18" s="197">
        <f t="shared" si="0"/>
        <v>0</v>
      </c>
      <c r="AA18" s="197">
        <v>1</v>
      </c>
      <c r="AB18" s="197"/>
      <c r="AC18" s="197">
        <f t="shared" si="1"/>
        <v>0</v>
      </c>
      <c r="AD18" s="197">
        <v>1</v>
      </c>
      <c r="AE18" s="197"/>
      <c r="AF18" s="197">
        <f t="shared" si="2"/>
        <v>0</v>
      </c>
      <c r="AG18" s="197">
        <v>1</v>
      </c>
      <c r="AH18" s="197"/>
      <c r="AI18" s="197">
        <f t="shared" si="3"/>
        <v>0</v>
      </c>
      <c r="AJ18" s="197">
        <v>1</v>
      </c>
      <c r="AK18" s="197"/>
      <c r="AL18" s="197">
        <f>'Planes Consolidados'!AB20</f>
        <v>0</v>
      </c>
      <c r="AM18" s="197">
        <v>1</v>
      </c>
      <c r="AN18" s="197"/>
    </row>
    <row r="19" spans="1:40">
      <c r="A19" s="224" t="s">
        <v>79</v>
      </c>
      <c r="B19" s="197">
        <f>'Planes Consolidados'!D21</f>
        <v>0</v>
      </c>
      <c r="C19" s="197">
        <f>'Planes Consolidados'!E21</f>
        <v>0</v>
      </c>
      <c r="D19" s="197">
        <f>'Planes Consolidados'!F21</f>
        <v>0</v>
      </c>
      <c r="E19" s="197">
        <f>'Planes Consolidados'!G21</f>
        <v>0</v>
      </c>
      <c r="F19" s="197">
        <f>'Planes Consolidados'!H21</f>
        <v>0</v>
      </c>
      <c r="G19" s="197">
        <f>'Planes Consolidados'!I21</f>
        <v>0</v>
      </c>
      <c r="H19" s="197">
        <f>'Planes Consolidados'!J21</f>
        <v>0</v>
      </c>
      <c r="I19" s="197">
        <f>'Planes Consolidados'!K21</f>
        <v>0</v>
      </c>
      <c r="J19" s="197">
        <f>'Planes Consolidados'!L21</f>
        <v>0</v>
      </c>
      <c r="K19" s="197">
        <f>'Planes Consolidados'!M21</f>
        <v>0</v>
      </c>
      <c r="L19" s="197">
        <f>'Planes Consolidados'!N21</f>
        <v>0</v>
      </c>
      <c r="M19" s="197">
        <f>'Planes Consolidados'!O21</f>
        <v>0</v>
      </c>
      <c r="N19" s="197">
        <f>'Planes Consolidados'!P21</f>
        <v>0</v>
      </c>
      <c r="O19" s="197">
        <f>'Planes Consolidados'!Q21</f>
        <v>0</v>
      </c>
      <c r="P19" s="197">
        <f>'Planes Consolidados'!R21</f>
        <v>0</v>
      </c>
      <c r="Q19" s="197">
        <f>'Planes Consolidados'!S21</f>
        <v>0</v>
      </c>
      <c r="R19" s="197">
        <f>'Planes Consolidados'!T21</f>
        <v>0</v>
      </c>
      <c r="S19" s="197">
        <f>'Planes Consolidados'!U21</f>
        <v>0</v>
      </c>
      <c r="T19" s="197">
        <f>'Planes Consolidados'!V21</f>
        <v>0</v>
      </c>
      <c r="U19" s="197">
        <f>'Planes Consolidados'!W21</f>
        <v>0</v>
      </c>
      <c r="V19" s="197">
        <f>'Planes Consolidados'!X21</f>
        <v>0</v>
      </c>
      <c r="W19" s="197">
        <f>'Planes Consolidados'!Y21</f>
        <v>0</v>
      </c>
      <c r="X19" s="197">
        <f>'Planes Consolidados'!Z21</f>
        <v>0</v>
      </c>
      <c r="Y19" s="197">
        <f>'Planes Consolidados'!AA21</f>
        <v>0</v>
      </c>
      <c r="Z19" s="197">
        <f t="shared" si="0"/>
        <v>0</v>
      </c>
      <c r="AA19" s="197">
        <v>1</v>
      </c>
      <c r="AB19" s="197"/>
      <c r="AC19" s="197">
        <f t="shared" si="1"/>
        <v>0</v>
      </c>
      <c r="AD19" s="197">
        <v>1</v>
      </c>
      <c r="AE19" s="197"/>
      <c r="AF19" s="197">
        <f t="shared" si="2"/>
        <v>0</v>
      </c>
      <c r="AG19" s="197">
        <v>1</v>
      </c>
      <c r="AH19" s="197"/>
      <c r="AI19" s="197">
        <f t="shared" si="3"/>
        <v>0</v>
      </c>
      <c r="AJ19" s="197">
        <v>1</v>
      </c>
      <c r="AK19" s="197"/>
      <c r="AL19" s="197">
        <f>'Planes Consolidados'!AB21</f>
        <v>0</v>
      </c>
      <c r="AM19" s="197">
        <v>1</v>
      </c>
      <c r="AN19" s="197"/>
    </row>
    <row r="20" spans="1:40" ht="42">
      <c r="A20" s="226" t="s">
        <v>80</v>
      </c>
      <c r="B20" s="197">
        <f>'Planes Consolidados'!D22</f>
        <v>0</v>
      </c>
      <c r="C20" s="197">
        <f>'Planes Consolidados'!E22</f>
        <v>0</v>
      </c>
      <c r="D20" s="197">
        <f>'Planes Consolidados'!F22</f>
        <v>0</v>
      </c>
      <c r="E20" s="197">
        <f>'Planes Consolidados'!G22</f>
        <v>0</v>
      </c>
      <c r="F20" s="197">
        <f>'Planes Consolidados'!H22</f>
        <v>0</v>
      </c>
      <c r="G20" s="197">
        <f>'Planes Consolidados'!I22</f>
        <v>0</v>
      </c>
      <c r="H20" s="197">
        <f>'Planes Consolidados'!J22</f>
        <v>0</v>
      </c>
      <c r="I20" s="197">
        <f>'Planes Consolidados'!K22</f>
        <v>0</v>
      </c>
      <c r="J20" s="197">
        <f>'Planes Consolidados'!L22</f>
        <v>0</v>
      </c>
      <c r="K20" s="197">
        <f>'Planes Consolidados'!M22</f>
        <v>0</v>
      </c>
      <c r="L20" s="197">
        <f>'Planes Consolidados'!N22</f>
        <v>0</v>
      </c>
      <c r="M20" s="197">
        <f>'Planes Consolidados'!O22</f>
        <v>0</v>
      </c>
      <c r="N20" s="197">
        <f>'Planes Consolidados'!P22</f>
        <v>0</v>
      </c>
      <c r="O20" s="197">
        <f>'Planes Consolidados'!Q22</f>
        <v>0</v>
      </c>
      <c r="P20" s="197">
        <f>'Planes Consolidados'!R22</f>
        <v>0</v>
      </c>
      <c r="Q20" s="197">
        <f>'Planes Consolidados'!S22</f>
        <v>0</v>
      </c>
      <c r="R20" s="197">
        <f>'Planes Consolidados'!T22</f>
        <v>0</v>
      </c>
      <c r="S20" s="197">
        <f>'Planes Consolidados'!U22</f>
        <v>0</v>
      </c>
      <c r="T20" s="197">
        <f>'Planes Consolidados'!V22</f>
        <v>0</v>
      </c>
      <c r="U20" s="197">
        <f>'Planes Consolidados'!W22</f>
        <v>0</v>
      </c>
      <c r="V20" s="197">
        <f>'Planes Consolidados'!X22</f>
        <v>0</v>
      </c>
      <c r="W20" s="197">
        <f>'Planes Consolidados'!Y22</f>
        <v>0</v>
      </c>
      <c r="X20" s="197">
        <f>'Planes Consolidados'!Z22</f>
        <v>0</v>
      </c>
      <c r="Y20" s="197">
        <f>'Planes Consolidados'!AA22</f>
        <v>0</v>
      </c>
      <c r="Z20" s="197">
        <f t="shared" si="0"/>
        <v>0</v>
      </c>
      <c r="AA20" s="197">
        <v>1</v>
      </c>
      <c r="AB20" s="197"/>
      <c r="AC20" s="197">
        <f t="shared" si="1"/>
        <v>0</v>
      </c>
      <c r="AD20" s="197">
        <v>1</v>
      </c>
      <c r="AE20" s="197"/>
      <c r="AF20" s="197">
        <f t="shared" si="2"/>
        <v>0</v>
      </c>
      <c r="AG20" s="197">
        <v>1</v>
      </c>
      <c r="AH20" s="197"/>
      <c r="AI20" s="197">
        <f t="shared" si="3"/>
        <v>0</v>
      </c>
      <c r="AJ20" s="197">
        <v>1</v>
      </c>
      <c r="AK20" s="197"/>
      <c r="AL20" s="197">
        <f>'Planes Consolidados'!AB22</f>
        <v>0</v>
      </c>
      <c r="AM20" s="197">
        <v>1</v>
      </c>
      <c r="AN20" s="197"/>
    </row>
    <row r="21" spans="1:40">
      <c r="A21" s="226" t="s">
        <v>81</v>
      </c>
      <c r="B21" s="197">
        <f>'Planes Consolidados'!D23</f>
        <v>0</v>
      </c>
      <c r="C21" s="197">
        <f>'Planes Consolidados'!E23</f>
        <v>0</v>
      </c>
      <c r="D21" s="197">
        <f>'Planes Consolidados'!F23</f>
        <v>0</v>
      </c>
      <c r="E21" s="197">
        <f>'Planes Consolidados'!G23</f>
        <v>0</v>
      </c>
      <c r="F21" s="197">
        <f>'Planes Consolidados'!H23</f>
        <v>0</v>
      </c>
      <c r="G21" s="197">
        <f>'Planes Consolidados'!I23</f>
        <v>0</v>
      </c>
      <c r="H21" s="197">
        <f>'Planes Consolidados'!J23</f>
        <v>0</v>
      </c>
      <c r="I21" s="197">
        <f>'Planes Consolidados'!K23</f>
        <v>0</v>
      </c>
      <c r="J21" s="197">
        <f>'Planes Consolidados'!L23</f>
        <v>0</v>
      </c>
      <c r="K21" s="197">
        <f>'Planes Consolidados'!M23</f>
        <v>0</v>
      </c>
      <c r="L21" s="197">
        <f>'Planes Consolidados'!N23</f>
        <v>0</v>
      </c>
      <c r="M21" s="197">
        <f>'Planes Consolidados'!O23</f>
        <v>0</v>
      </c>
      <c r="N21" s="197">
        <f>'Planes Consolidados'!P23</f>
        <v>0</v>
      </c>
      <c r="O21" s="197">
        <f>'Planes Consolidados'!Q23</f>
        <v>0</v>
      </c>
      <c r="P21" s="197">
        <f>'Planes Consolidados'!R23</f>
        <v>0</v>
      </c>
      <c r="Q21" s="197">
        <f>'Planes Consolidados'!S23</f>
        <v>0</v>
      </c>
      <c r="R21" s="197">
        <f>'Planes Consolidados'!T23</f>
        <v>0</v>
      </c>
      <c r="S21" s="197">
        <f>'Planes Consolidados'!U23</f>
        <v>0</v>
      </c>
      <c r="T21" s="197">
        <f>'Planes Consolidados'!V23</f>
        <v>0</v>
      </c>
      <c r="U21" s="197">
        <f>'Planes Consolidados'!W23</f>
        <v>0</v>
      </c>
      <c r="V21" s="197">
        <f>'Planes Consolidados'!X23</f>
        <v>0</v>
      </c>
      <c r="W21" s="197">
        <f>'Planes Consolidados'!Y23</f>
        <v>0</v>
      </c>
      <c r="X21" s="197">
        <f>'Planes Consolidados'!Z23</f>
        <v>0</v>
      </c>
      <c r="Y21" s="197">
        <f>'Planes Consolidados'!AA23</f>
        <v>0</v>
      </c>
      <c r="Z21" s="197">
        <f t="shared" si="0"/>
        <v>0</v>
      </c>
      <c r="AA21" s="197">
        <v>1</v>
      </c>
      <c r="AB21" s="197"/>
      <c r="AC21" s="197">
        <f t="shared" si="1"/>
        <v>0</v>
      </c>
      <c r="AD21" s="197">
        <v>1</v>
      </c>
      <c r="AE21" s="197"/>
      <c r="AF21" s="197">
        <f t="shared" si="2"/>
        <v>0</v>
      </c>
      <c r="AG21" s="197">
        <v>1</v>
      </c>
      <c r="AH21" s="197"/>
      <c r="AI21" s="197">
        <f t="shared" si="3"/>
        <v>0</v>
      </c>
      <c r="AJ21" s="197">
        <v>1</v>
      </c>
      <c r="AK21" s="197"/>
      <c r="AL21" s="197">
        <f>'Planes Consolidados'!AB23</f>
        <v>0</v>
      </c>
      <c r="AM21" s="197">
        <v>1</v>
      </c>
      <c r="AN21" s="197"/>
    </row>
    <row r="22" spans="1:40" ht="28.5" thickBot="1">
      <c r="A22" s="227" t="s">
        <v>84</v>
      </c>
      <c r="B22" s="197">
        <f>'Planes Consolidados'!D24</f>
        <v>0</v>
      </c>
      <c r="C22" s="197">
        <f>'Planes Consolidados'!E24</f>
        <v>0</v>
      </c>
      <c r="D22" s="197">
        <f>'Planes Consolidados'!F24</f>
        <v>0</v>
      </c>
      <c r="E22" s="197">
        <f>'Planes Consolidados'!G24</f>
        <v>0</v>
      </c>
      <c r="F22" s="197">
        <f>'Planes Consolidados'!H24</f>
        <v>0</v>
      </c>
      <c r="G22" s="197">
        <f>'Planes Consolidados'!I24</f>
        <v>0</v>
      </c>
      <c r="H22" s="197">
        <f>'Planes Consolidados'!J24</f>
        <v>0</v>
      </c>
      <c r="I22" s="197">
        <f>'Planes Consolidados'!K24</f>
        <v>0</v>
      </c>
      <c r="J22" s="197">
        <f>'Planes Consolidados'!L24</f>
        <v>0</v>
      </c>
      <c r="K22" s="197">
        <f>'Planes Consolidados'!M24</f>
        <v>0</v>
      </c>
      <c r="L22" s="197">
        <f>'Planes Consolidados'!N24</f>
        <v>0</v>
      </c>
      <c r="M22" s="197">
        <f>'Planes Consolidados'!O24</f>
        <v>0</v>
      </c>
      <c r="N22" s="197">
        <f>'Planes Consolidados'!P24</f>
        <v>0</v>
      </c>
      <c r="O22" s="197">
        <f>'Planes Consolidados'!Q24</f>
        <v>0</v>
      </c>
      <c r="P22" s="197">
        <f>'Planes Consolidados'!R24</f>
        <v>0</v>
      </c>
      <c r="Q22" s="197">
        <f>'Planes Consolidados'!S24</f>
        <v>0</v>
      </c>
      <c r="R22" s="197">
        <f>'Planes Consolidados'!T24</f>
        <v>0</v>
      </c>
      <c r="S22" s="197">
        <f>'Planes Consolidados'!U24</f>
        <v>0</v>
      </c>
      <c r="T22" s="197">
        <f>'Planes Consolidados'!V24</f>
        <v>0</v>
      </c>
      <c r="U22" s="197">
        <f>'Planes Consolidados'!W24</f>
        <v>0</v>
      </c>
      <c r="V22" s="197">
        <f>'Planes Consolidados'!X24</f>
        <v>0</v>
      </c>
      <c r="W22" s="197">
        <f>'Planes Consolidados'!Y24</f>
        <v>0</v>
      </c>
      <c r="X22" s="197">
        <f>'Planes Consolidados'!Z24</f>
        <v>0</v>
      </c>
      <c r="Y22" s="197">
        <f>'Planes Consolidados'!AA24</f>
        <v>0</v>
      </c>
      <c r="Z22" s="197">
        <f t="shared" si="0"/>
        <v>0</v>
      </c>
      <c r="AA22" s="197">
        <v>1</v>
      </c>
      <c r="AB22" s="197"/>
      <c r="AC22" s="197">
        <f t="shared" si="1"/>
        <v>0</v>
      </c>
      <c r="AD22" s="197">
        <v>1</v>
      </c>
      <c r="AE22" s="197"/>
      <c r="AF22" s="197">
        <f t="shared" si="2"/>
        <v>0</v>
      </c>
      <c r="AG22" s="197">
        <v>1</v>
      </c>
      <c r="AH22" s="197"/>
      <c r="AI22" s="197">
        <f t="shared" si="3"/>
        <v>0</v>
      </c>
      <c r="AJ22" s="197">
        <v>1</v>
      </c>
      <c r="AK22" s="197"/>
      <c r="AL22" s="197">
        <f>'Planes Consolidados'!AB24</f>
        <v>0</v>
      </c>
      <c r="AM22" s="197">
        <v>1</v>
      </c>
      <c r="AN22" s="197"/>
    </row>
  </sheetData>
  <mergeCells count="30">
    <mergeCell ref="Y1:Y2"/>
    <mergeCell ref="AL1:AN1"/>
    <mergeCell ref="S1:S2"/>
    <mergeCell ref="T1:T2"/>
    <mergeCell ref="U1:U2"/>
    <mergeCell ref="V1:V2"/>
    <mergeCell ref="W1:W2"/>
    <mergeCell ref="X1:X2"/>
    <mergeCell ref="Z1:AB1"/>
    <mergeCell ref="AC1:AE1"/>
    <mergeCell ref="AF1:AH1"/>
    <mergeCell ref="AI1:AK1"/>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conditionalFormatting sqref="AB3">
    <cfRule type="cellIs" dxfId="24" priority="1" operator="equal">
      <formula>$AQ$3</formula>
    </cfRule>
  </conditionalFormatting>
  <conditionalFormatting sqref="AE3">
    <cfRule type="cellIs" dxfId="23" priority="2" operator="equal">
      <formula>$AQ$3</formula>
    </cfRule>
  </conditionalFormatting>
  <conditionalFormatting sqref="AH3">
    <cfRule type="cellIs" dxfId="22" priority="3" operator="equal">
      <formula>$AQ$3</formula>
    </cfRule>
  </conditionalFormatting>
  <conditionalFormatting sqref="AK3">
    <cfRule type="cellIs" dxfId="21" priority="5" operator="equal">
      <formula>$AQ$3</formula>
    </cfRule>
  </conditionalFormatting>
  <conditionalFormatting sqref="AN3">
    <cfRule type="cellIs" dxfId="20" priority="6" operator="equal">
      <formula>$AQ$3</formula>
    </cfRule>
  </conditionalFormatting>
  <dataValidations count="1">
    <dataValidation type="list" allowBlank="1" showInputMessage="1" showErrorMessage="1" sqref="AN3:AN22 AK3:AK22 AH3:AH22 AE3:AE22 AB3:AB22" xr:uid="{9A13E880-5B42-4007-9185-B52216D3528F}">
      <formula1>$AQ$3:$AQ$7</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34460-4523-4677-AE46-36CB339AF455}">
  <sheetPr>
    <tabColor theme="9" tint="0.59999389629810485"/>
  </sheetPr>
  <dimension ref="A1:DM93"/>
  <sheetViews>
    <sheetView zoomScale="55" zoomScaleNormal="55" zoomScaleSheetLayoutView="55" zoomScalePageLayoutView="60" workbookViewId="0">
      <selection activeCell="H6" sqref="H6:H8"/>
    </sheetView>
  </sheetViews>
  <sheetFormatPr baseColWidth="10" defaultColWidth="11.453125" defaultRowHeight="15.5"/>
  <cols>
    <col min="1" max="1" width="5.1796875" style="55" customWidth="1"/>
    <col min="2" max="15" width="18.81640625" style="55" customWidth="1"/>
    <col min="16"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16.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3" width="14.453125" style="79" customWidth="1"/>
    <col min="44"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37</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525"/>
      <c r="AJ1" s="525"/>
      <c r="AK1" s="525"/>
      <c r="AL1" s="525"/>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525"/>
      <c r="CD1" s="525"/>
      <c r="CE1" s="525"/>
      <c r="CF1" s="525"/>
      <c r="CG1" s="525"/>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525"/>
      <c r="CD5" s="525"/>
      <c r="CE5" s="525"/>
      <c r="CF5" s="525"/>
      <c r="CG5" s="525"/>
      <c r="CH5" s="80"/>
      <c r="CI5" s="524"/>
      <c r="CJ5" s="524"/>
      <c r="CK5" s="524"/>
      <c r="CL5" s="524"/>
      <c r="CM5" s="524"/>
      <c r="CN5" s="524"/>
    </row>
    <row r="6" spans="1:117" ht="15" customHeight="1" thickBot="1">
      <c r="A6" s="82"/>
      <c r="B6" s="534" t="s">
        <v>292</v>
      </c>
      <c r="C6" s="534" t="s">
        <v>609</v>
      </c>
      <c r="D6" s="534" t="s">
        <v>294</v>
      </c>
      <c r="E6" s="534" t="s">
        <v>5</v>
      </c>
      <c r="F6" s="534" t="s">
        <v>838</v>
      </c>
      <c r="G6" s="532" t="s">
        <v>843</v>
      </c>
      <c r="H6" s="532" t="s">
        <v>295</v>
      </c>
      <c r="I6" s="532" t="s">
        <v>9</v>
      </c>
      <c r="J6" s="533" t="s">
        <v>148</v>
      </c>
      <c r="K6" s="533"/>
      <c r="L6" s="535" t="s">
        <v>339</v>
      </c>
      <c r="M6" s="535"/>
      <c r="N6" s="535"/>
      <c r="O6" s="535"/>
      <c r="P6" s="535"/>
      <c r="Q6" s="535"/>
      <c r="R6" s="535"/>
      <c r="S6" s="535"/>
      <c r="T6" s="535"/>
      <c r="U6" s="535"/>
      <c r="V6" s="535"/>
      <c r="W6" s="535"/>
      <c r="X6" s="535" t="s">
        <v>340</v>
      </c>
      <c r="Y6" s="533" t="s">
        <v>296</v>
      </c>
      <c r="Z6" s="533" t="s">
        <v>149</v>
      </c>
      <c r="AA6" s="533" t="s">
        <v>150</v>
      </c>
      <c r="AB6" s="533" t="s">
        <v>151</v>
      </c>
      <c r="AC6" s="533" t="s">
        <v>152</v>
      </c>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50" t="s">
        <v>348</v>
      </c>
      <c r="CZ6" s="553" t="s">
        <v>153</v>
      </c>
      <c r="DA6" s="555" t="s">
        <v>154</v>
      </c>
      <c r="DB6" s="556"/>
      <c r="DC6" s="556"/>
      <c r="DD6" s="556"/>
      <c r="DE6" s="556"/>
      <c r="DF6" s="556"/>
      <c r="DG6" s="556"/>
      <c r="DH6" s="556"/>
      <c r="DI6" s="556"/>
      <c r="DJ6" s="556"/>
      <c r="DK6" s="556"/>
      <c r="DL6" s="557"/>
      <c r="DM6" s="536" t="s">
        <v>155</v>
      </c>
    </row>
    <row r="7" spans="1:117" ht="15" customHeight="1">
      <c r="A7" s="82"/>
      <c r="B7" s="534"/>
      <c r="C7" s="534"/>
      <c r="D7" s="534"/>
      <c r="E7" s="534"/>
      <c r="F7" s="534"/>
      <c r="G7" s="532"/>
      <c r="H7" s="532"/>
      <c r="I7" s="532"/>
      <c r="J7" s="533"/>
      <c r="K7" s="533"/>
      <c r="L7" s="535"/>
      <c r="M7" s="535"/>
      <c r="N7" s="535"/>
      <c r="O7" s="535"/>
      <c r="P7" s="535"/>
      <c r="Q7" s="535"/>
      <c r="R7" s="535"/>
      <c r="S7" s="535"/>
      <c r="T7" s="535"/>
      <c r="U7" s="535"/>
      <c r="V7" s="535"/>
      <c r="W7" s="535"/>
      <c r="X7" s="535"/>
      <c r="Y7" s="533"/>
      <c r="Z7" s="533"/>
      <c r="AA7" s="533"/>
      <c r="AB7" s="533"/>
      <c r="AC7" s="533" t="s">
        <v>156</v>
      </c>
      <c r="AD7" s="533"/>
      <c r="AE7" s="533"/>
      <c r="AF7" s="533"/>
      <c r="AG7" s="533"/>
      <c r="AH7" s="533"/>
      <c r="AI7" s="547" t="s">
        <v>157</v>
      </c>
      <c r="AJ7" s="547"/>
      <c r="AK7" s="547"/>
      <c r="AL7" s="547"/>
      <c r="AM7" s="547"/>
      <c r="AN7" s="547"/>
      <c r="AO7" s="533" t="s">
        <v>158</v>
      </c>
      <c r="AP7" s="533"/>
      <c r="AQ7" s="533"/>
      <c r="AR7" s="533"/>
      <c r="AS7" s="533"/>
      <c r="AT7" s="533"/>
      <c r="AU7" s="547" t="s">
        <v>159</v>
      </c>
      <c r="AV7" s="547"/>
      <c r="AW7" s="547"/>
      <c r="AX7" s="547"/>
      <c r="AY7" s="547"/>
      <c r="AZ7" s="547"/>
      <c r="BA7" s="533" t="s">
        <v>160</v>
      </c>
      <c r="BB7" s="533"/>
      <c r="BC7" s="533"/>
      <c r="BD7" s="533"/>
      <c r="BE7" s="533"/>
      <c r="BF7" s="533"/>
      <c r="BG7" s="547" t="s">
        <v>161</v>
      </c>
      <c r="BH7" s="547"/>
      <c r="BI7" s="547"/>
      <c r="BJ7" s="547"/>
      <c r="BK7" s="547"/>
      <c r="BL7" s="547"/>
      <c r="BM7" s="533" t="s">
        <v>162</v>
      </c>
      <c r="BN7" s="533"/>
      <c r="BO7" s="533"/>
      <c r="BP7" s="533"/>
      <c r="BQ7" s="533"/>
      <c r="BR7" s="229"/>
      <c r="BS7" s="547" t="s">
        <v>163</v>
      </c>
      <c r="BT7" s="547"/>
      <c r="BU7" s="547"/>
      <c r="BV7" s="547"/>
      <c r="BW7" s="547"/>
      <c r="BX7" s="547"/>
      <c r="BY7" s="533" t="s">
        <v>164</v>
      </c>
      <c r="BZ7" s="533"/>
      <c r="CA7" s="533"/>
      <c r="CB7" s="533"/>
      <c r="CC7" s="533"/>
      <c r="CD7" s="533"/>
      <c r="CE7" s="547" t="s">
        <v>165</v>
      </c>
      <c r="CF7" s="547"/>
      <c r="CG7" s="547"/>
      <c r="CH7" s="547"/>
      <c r="CI7" s="547"/>
      <c r="CJ7" s="547"/>
      <c r="CK7" s="533" t="s">
        <v>166</v>
      </c>
      <c r="CL7" s="533"/>
      <c r="CM7" s="533"/>
      <c r="CN7" s="533"/>
      <c r="CO7" s="533"/>
      <c r="CP7" s="533"/>
      <c r="CQ7" s="547" t="s">
        <v>167</v>
      </c>
      <c r="CR7" s="547"/>
      <c r="CS7" s="547"/>
      <c r="CT7" s="547"/>
      <c r="CU7" s="547"/>
      <c r="CV7" s="192"/>
      <c r="CW7" s="533" t="s">
        <v>168</v>
      </c>
      <c r="CX7" s="533" t="s">
        <v>169</v>
      </c>
      <c r="CY7" s="551"/>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3.5" thickBot="1">
      <c r="A8" s="82"/>
      <c r="B8" s="534"/>
      <c r="C8" s="534"/>
      <c r="D8" s="534"/>
      <c r="E8" s="534"/>
      <c r="F8" s="534"/>
      <c r="G8" s="532"/>
      <c r="H8" s="532"/>
      <c r="I8" s="532"/>
      <c r="J8" s="533"/>
      <c r="K8" s="533"/>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533"/>
      <c r="AC8" s="229" t="s">
        <v>170</v>
      </c>
      <c r="AD8" s="229" t="s">
        <v>171</v>
      </c>
      <c r="AE8" s="229" t="s">
        <v>172</v>
      </c>
      <c r="AF8" s="229" t="s">
        <v>173</v>
      </c>
      <c r="AG8" s="229" t="s">
        <v>297</v>
      </c>
      <c r="AH8" s="229" t="s">
        <v>327</v>
      </c>
      <c r="AI8" s="192" t="s">
        <v>170</v>
      </c>
      <c r="AJ8" s="192" t="s">
        <v>171</v>
      </c>
      <c r="AK8" s="192" t="s">
        <v>172</v>
      </c>
      <c r="AL8" s="192" t="s">
        <v>173</v>
      </c>
      <c r="AM8" s="192" t="s">
        <v>297</v>
      </c>
      <c r="AN8" s="192" t="s">
        <v>327</v>
      </c>
      <c r="AO8" s="229" t="s">
        <v>170</v>
      </c>
      <c r="AP8" s="229" t="s">
        <v>171</v>
      </c>
      <c r="AQ8" s="229" t="s">
        <v>172</v>
      </c>
      <c r="AR8" s="229" t="s">
        <v>173</v>
      </c>
      <c r="AS8" s="229" t="s">
        <v>297</v>
      </c>
      <c r="AT8" s="229" t="s">
        <v>327</v>
      </c>
      <c r="AU8" s="192" t="s">
        <v>170</v>
      </c>
      <c r="AV8" s="192" t="s">
        <v>171</v>
      </c>
      <c r="AW8" s="192" t="s">
        <v>172</v>
      </c>
      <c r="AX8" s="192" t="s">
        <v>173</v>
      </c>
      <c r="AY8" s="192" t="s">
        <v>297</v>
      </c>
      <c r="AZ8" s="192" t="s">
        <v>327</v>
      </c>
      <c r="BA8" s="229" t="s">
        <v>170</v>
      </c>
      <c r="BB8" s="229" t="s">
        <v>171</v>
      </c>
      <c r="BC8" s="229" t="s">
        <v>172</v>
      </c>
      <c r="BD8" s="229" t="s">
        <v>173</v>
      </c>
      <c r="BE8" s="229" t="s">
        <v>297</v>
      </c>
      <c r="BF8" s="229" t="s">
        <v>327</v>
      </c>
      <c r="BG8" s="192" t="s">
        <v>170</v>
      </c>
      <c r="BH8" s="192" t="s">
        <v>171</v>
      </c>
      <c r="BI8" s="192" t="s">
        <v>172</v>
      </c>
      <c r="BJ8" s="192" t="s">
        <v>173</v>
      </c>
      <c r="BK8" s="192" t="s">
        <v>297</v>
      </c>
      <c r="BL8" s="192" t="s">
        <v>327</v>
      </c>
      <c r="BM8" s="229" t="s">
        <v>170</v>
      </c>
      <c r="BN8" s="229" t="s">
        <v>171</v>
      </c>
      <c r="BO8" s="229" t="s">
        <v>172</v>
      </c>
      <c r="BP8" s="229" t="s">
        <v>173</v>
      </c>
      <c r="BQ8" s="229" t="s">
        <v>297</v>
      </c>
      <c r="BR8" s="229" t="s">
        <v>327</v>
      </c>
      <c r="BS8" s="192" t="s">
        <v>170</v>
      </c>
      <c r="BT8" s="250" t="s">
        <v>171</v>
      </c>
      <c r="BU8" s="192" t="s">
        <v>172</v>
      </c>
      <c r="BV8" s="192" t="s">
        <v>173</v>
      </c>
      <c r="BW8" s="192" t="s">
        <v>297</v>
      </c>
      <c r="BX8" s="192" t="s">
        <v>327</v>
      </c>
      <c r="BY8" s="229" t="s">
        <v>170</v>
      </c>
      <c r="BZ8" s="229" t="s">
        <v>171</v>
      </c>
      <c r="CA8" s="229" t="s">
        <v>172</v>
      </c>
      <c r="CB8" s="251" t="s">
        <v>173</v>
      </c>
      <c r="CC8" s="229" t="s">
        <v>297</v>
      </c>
      <c r="CD8" s="229" t="s">
        <v>327</v>
      </c>
      <c r="CE8" s="192" t="s">
        <v>170</v>
      </c>
      <c r="CF8" s="192" t="s">
        <v>171</v>
      </c>
      <c r="CG8" s="192" t="s">
        <v>172</v>
      </c>
      <c r="CH8" s="192" t="s">
        <v>173</v>
      </c>
      <c r="CI8" s="192" t="s">
        <v>297</v>
      </c>
      <c r="CJ8" s="192" t="s">
        <v>327</v>
      </c>
      <c r="CK8" s="229" t="s">
        <v>170</v>
      </c>
      <c r="CL8" s="229" t="s">
        <v>171</v>
      </c>
      <c r="CM8" s="229" t="s">
        <v>172</v>
      </c>
      <c r="CN8" s="229" t="s">
        <v>173</v>
      </c>
      <c r="CO8" s="229" t="s">
        <v>297</v>
      </c>
      <c r="CP8" s="229" t="s">
        <v>327</v>
      </c>
      <c r="CQ8" s="192" t="s">
        <v>170</v>
      </c>
      <c r="CR8" s="192" t="s">
        <v>171</v>
      </c>
      <c r="CS8" s="192" t="s">
        <v>172</v>
      </c>
      <c r="CT8" s="192" t="s">
        <v>173</v>
      </c>
      <c r="CU8" s="229" t="s">
        <v>297</v>
      </c>
      <c r="CV8" s="229" t="s">
        <v>327</v>
      </c>
      <c r="CW8" s="533"/>
      <c r="CX8" s="533"/>
      <c r="CY8" s="552"/>
      <c r="CZ8" s="554"/>
      <c r="DA8" s="559"/>
      <c r="DB8" s="542"/>
      <c r="DC8" s="542"/>
      <c r="DD8" s="542"/>
      <c r="DE8" s="542"/>
      <c r="DF8" s="542"/>
      <c r="DG8" s="542"/>
      <c r="DH8" s="542"/>
      <c r="DI8" s="542"/>
      <c r="DJ8" s="542"/>
      <c r="DK8" s="542"/>
      <c r="DL8" s="544"/>
      <c r="DM8" s="538"/>
    </row>
    <row r="9" spans="1:117" ht="108.75" customHeight="1">
      <c r="A9" s="82"/>
      <c r="B9" s="457" t="s">
        <v>192</v>
      </c>
      <c r="C9" s="458" t="s">
        <v>195</v>
      </c>
      <c r="D9" s="458" t="s">
        <v>200</v>
      </c>
      <c r="E9" s="458" t="s">
        <v>325</v>
      </c>
      <c r="F9" s="458" t="s">
        <v>207</v>
      </c>
      <c r="G9" s="458" t="s">
        <v>224</v>
      </c>
      <c r="H9" s="452" t="s">
        <v>610</v>
      </c>
      <c r="I9" s="452" t="s">
        <v>611</v>
      </c>
      <c r="J9" s="545" t="s">
        <v>612</v>
      </c>
      <c r="K9" s="546"/>
      <c r="L9" s="453"/>
      <c r="M9" s="453"/>
      <c r="N9" s="453"/>
      <c r="O9" s="453"/>
      <c r="P9" s="453"/>
      <c r="Q9" s="453"/>
      <c r="R9" s="453"/>
      <c r="S9" s="453"/>
      <c r="T9" s="453"/>
      <c r="U9" s="453"/>
      <c r="V9" s="453"/>
      <c r="W9" s="252">
        <v>1</v>
      </c>
      <c r="X9" s="412" t="s">
        <v>613</v>
      </c>
      <c r="Y9" s="511">
        <v>0</v>
      </c>
      <c r="Z9" s="412" t="s">
        <v>614</v>
      </c>
      <c r="AA9" s="454" t="s">
        <v>615</v>
      </c>
      <c r="AB9" s="109">
        <v>1</v>
      </c>
      <c r="AC9" s="268">
        <f>+L9</f>
        <v>0</v>
      </c>
      <c r="AD9" s="290">
        <f>IFERROR(AC9/SUM($L9:$W9)*100,0)</f>
        <v>0</v>
      </c>
      <c r="AE9" s="290"/>
      <c r="AF9" s="290">
        <f>IFERROR(AE9/SUM($L9:$W9)*100,0)</f>
        <v>0</v>
      </c>
      <c r="AG9" s="96"/>
      <c r="AH9" s="95"/>
      <c r="AI9" s="268">
        <f>+M9</f>
        <v>0</v>
      </c>
      <c r="AJ9" s="290">
        <f>IFERROR(AI9/SUM($L9:$W9)*100,0)</f>
        <v>0</v>
      </c>
      <c r="AK9" s="290"/>
      <c r="AL9" s="290">
        <f>IFERROR(AK9/SUM($L9:$W9)*100,0)</f>
        <v>0</v>
      </c>
      <c r="AM9" s="96"/>
      <c r="AN9" s="95"/>
      <c r="AO9" s="268">
        <f>+N9</f>
        <v>0</v>
      </c>
      <c r="AP9" s="290">
        <f>IFERROR(AO9/SUM($L9:$W9)*100,0)</f>
        <v>0</v>
      </c>
      <c r="AQ9" s="290"/>
      <c r="AR9" s="290">
        <f>IFERROR(AQ9/SUM($L9:$W9)*100,0)</f>
        <v>0</v>
      </c>
      <c r="AS9" s="96"/>
      <c r="AT9" s="95"/>
      <c r="AU9" s="96">
        <f>+O9</f>
        <v>0</v>
      </c>
      <c r="AV9" s="290">
        <f>IFERROR(AU9/SUM($L9:$W9)*100,0)</f>
        <v>0</v>
      </c>
      <c r="AW9" s="290"/>
      <c r="AX9" s="290">
        <f>IFERROR(AW9/SUM($L9:$W9)*100,0)</f>
        <v>0</v>
      </c>
      <c r="AY9" s="96"/>
      <c r="AZ9" s="95"/>
      <c r="BA9" s="94">
        <f>+P9</f>
        <v>0</v>
      </c>
      <c r="BB9" s="290">
        <f>IFERROR(BA9/SUM($L9:$W9)*100,0)</f>
        <v>0</v>
      </c>
      <c r="BC9" s="290"/>
      <c r="BD9" s="290">
        <f>IFERROR(BC9/SUM($L9:$W9)*100,0)</f>
        <v>0</v>
      </c>
      <c r="BE9" s="94"/>
      <c r="BF9" s="95"/>
      <c r="BG9" s="94">
        <f>+Q9</f>
        <v>0</v>
      </c>
      <c r="BH9" s="290">
        <f>IFERROR(BG9/SUM($L9:$W9)*100,0)</f>
        <v>0</v>
      </c>
      <c r="BI9" s="290"/>
      <c r="BJ9" s="290">
        <f>IFERROR(BI9/SUM($L9:$W9)*100,0)</f>
        <v>0</v>
      </c>
      <c r="BK9" s="151"/>
      <c r="BL9" s="95"/>
      <c r="BM9" s="94">
        <f>+R9</f>
        <v>0</v>
      </c>
      <c r="BN9" s="290">
        <f>IFERROR(BM9/SUM($L9:$W9)*100,0)</f>
        <v>0</v>
      </c>
      <c r="BO9" s="290"/>
      <c r="BP9" s="290">
        <f>IFERROR(BO9/SUM($L9:$W9)*100,0)</f>
        <v>0</v>
      </c>
      <c r="BQ9" s="95"/>
      <c r="BR9" s="95"/>
      <c r="BS9" s="95">
        <f>+S9</f>
        <v>0</v>
      </c>
      <c r="BT9" s="290">
        <f>IFERROR(BS9/SUM($L9:$W9)*100,0)</f>
        <v>0</v>
      </c>
      <c r="BU9" s="290"/>
      <c r="BV9" s="290">
        <f>IFERROR(BU9/SUM($L9:$W9)*100,0)</f>
        <v>0</v>
      </c>
      <c r="BW9" s="95"/>
      <c r="BX9" s="95"/>
      <c r="BY9" s="95">
        <f>+T9</f>
        <v>0</v>
      </c>
      <c r="BZ9" s="290">
        <f>IFERROR(BY9/SUM($L9:$W9)*100,0)</f>
        <v>0</v>
      </c>
      <c r="CA9" s="290"/>
      <c r="CB9" s="290">
        <f>IFERROR(CA9/SUM($L9:$W9)*100,0)</f>
        <v>0</v>
      </c>
      <c r="CC9" s="95"/>
      <c r="CD9" s="95"/>
      <c r="CE9" s="95">
        <f>+U9</f>
        <v>0</v>
      </c>
      <c r="CF9" s="290">
        <f>IFERROR(CE9/SUM($L9:$W9)*100,0)</f>
        <v>0</v>
      </c>
      <c r="CG9" s="290"/>
      <c r="CH9" s="290">
        <f>IFERROR(CG9/SUM($L9:$W9)*100,0)</f>
        <v>0</v>
      </c>
      <c r="CI9" s="95"/>
      <c r="CJ9" s="95"/>
      <c r="CK9" s="95">
        <f>+V9</f>
        <v>0</v>
      </c>
      <c r="CL9" s="290">
        <f>IFERROR(CK9/SUM($L9:$W9)*100,0)</f>
        <v>0</v>
      </c>
      <c r="CM9" s="290"/>
      <c r="CN9" s="290">
        <f>IFERROR(CM9/SUM($L9:$W9)*100,0)</f>
        <v>0</v>
      </c>
      <c r="CO9" s="95"/>
      <c r="CP9" s="95"/>
      <c r="CQ9" s="95">
        <f>+W9</f>
        <v>1</v>
      </c>
      <c r="CR9" s="290">
        <f>IFERROR(CQ9/SUM($L9:$W9)*100,0)</f>
        <v>100</v>
      </c>
      <c r="CS9" s="290"/>
      <c r="CT9" s="290">
        <f>IFERROR(CS9/SUM($L9:$W9)*100,0)</f>
        <v>0</v>
      </c>
      <c r="CU9" s="95"/>
      <c r="CV9" s="95"/>
      <c r="CW9" s="95">
        <f t="shared" ref="CW9:CX14" si="0">SUM(CS9,CM9,CG9,CA9,BU9,BO9,BI9,BC9,AW9,AQ9,AK9,AE9)</f>
        <v>0</v>
      </c>
      <c r="CX9" s="34">
        <f t="shared" si="0"/>
        <v>0</v>
      </c>
      <c r="CY9" s="230"/>
      <c r="CZ9" s="461"/>
      <c r="DA9" s="256"/>
      <c r="DB9" s="256"/>
      <c r="DC9" s="131"/>
      <c r="DD9" s="131"/>
      <c r="DE9" s="19"/>
      <c r="DF9" s="97"/>
      <c r="DG9" s="97"/>
      <c r="DH9" s="97"/>
      <c r="DI9" s="97"/>
      <c r="DJ9" s="97"/>
      <c r="DK9" s="97"/>
      <c r="DL9" s="97"/>
      <c r="DM9" s="97"/>
    </row>
    <row r="10" spans="1:117" ht="108.75" customHeight="1">
      <c r="A10" s="82"/>
      <c r="B10" s="457" t="s">
        <v>192</v>
      </c>
      <c r="C10" s="457" t="s">
        <v>195</v>
      </c>
      <c r="D10" s="457" t="s">
        <v>200</v>
      </c>
      <c r="E10" s="457" t="s">
        <v>325</v>
      </c>
      <c r="F10" s="457" t="s">
        <v>207</v>
      </c>
      <c r="G10" s="457" t="s">
        <v>224</v>
      </c>
      <c r="H10" s="452" t="s">
        <v>610</v>
      </c>
      <c r="I10" s="452" t="s">
        <v>611</v>
      </c>
      <c r="J10" s="545" t="s">
        <v>616</v>
      </c>
      <c r="K10" s="546"/>
      <c r="L10" s="252"/>
      <c r="M10" s="252"/>
      <c r="N10" s="252"/>
      <c r="O10" s="252"/>
      <c r="P10" s="252"/>
      <c r="Q10" s="252">
        <v>4</v>
      </c>
      <c r="R10" s="252"/>
      <c r="S10" s="252"/>
      <c r="T10" s="252"/>
      <c r="U10" s="252"/>
      <c r="V10" s="252"/>
      <c r="W10" s="252">
        <v>4</v>
      </c>
      <c r="X10" s="412" t="s">
        <v>613</v>
      </c>
      <c r="Y10" s="511">
        <v>0</v>
      </c>
      <c r="Z10" s="412" t="s">
        <v>617</v>
      </c>
      <c r="AA10" s="454" t="s">
        <v>618</v>
      </c>
      <c r="AB10" s="109">
        <v>1</v>
      </c>
      <c r="AC10" s="96">
        <f>+L10</f>
        <v>0</v>
      </c>
      <c r="AD10" s="290">
        <f t="shared" ref="AD10:AD14" si="1">IFERROR(AC10/SUM($L10:$W10)*100,0)</f>
        <v>0</v>
      </c>
      <c r="AE10" s="96"/>
      <c r="AF10" s="290">
        <f t="shared" ref="AF10:AF14" si="2">IFERROR(AE10/SUM($L10:$W10)*100,0)</f>
        <v>0</v>
      </c>
      <c r="AG10" s="96"/>
      <c r="AH10" s="95"/>
      <c r="AI10" s="268">
        <f t="shared" ref="AI10:AI14" si="3">+M10</f>
        <v>0</v>
      </c>
      <c r="AJ10" s="290">
        <f t="shared" ref="AJ10:AJ14" si="4">IFERROR(AI10/SUM($L10:$W10)*100,0)</f>
        <v>0</v>
      </c>
      <c r="AK10" s="96"/>
      <c r="AL10" s="290">
        <f t="shared" ref="AL10:AL14" si="5">IFERROR(AK10/SUM($L10:$W10)*100,0)</f>
        <v>0</v>
      </c>
      <c r="AM10" s="96"/>
      <c r="AN10" s="95"/>
      <c r="AO10" s="268">
        <f t="shared" ref="AO10:AO14" si="6">+N10</f>
        <v>0</v>
      </c>
      <c r="AP10" s="290">
        <f t="shared" ref="AP10:AP14" si="7">IFERROR(AO10/SUM($L10:$W10)*100,0)</f>
        <v>0</v>
      </c>
      <c r="AQ10" s="96"/>
      <c r="AR10" s="290">
        <f t="shared" ref="AR10:AR14" si="8">IFERROR(AQ10/SUM($L10:$W10)*100,0)</f>
        <v>0</v>
      </c>
      <c r="AS10" s="96"/>
      <c r="AT10" s="95"/>
      <c r="AU10" s="96">
        <f>+O10</f>
        <v>0</v>
      </c>
      <c r="AV10" s="290">
        <f t="shared" ref="AV10:AV14" si="9">IFERROR(AU10/SUM($L10:$W10)*100,0)</f>
        <v>0</v>
      </c>
      <c r="AW10" s="96"/>
      <c r="AX10" s="290">
        <f t="shared" ref="AX10:AX14" si="10">IFERROR(AW10/SUM($L10:$W10)*100,0)</f>
        <v>0</v>
      </c>
      <c r="AY10" s="96"/>
      <c r="AZ10" s="95"/>
      <c r="BA10" s="94">
        <f>+P10</f>
        <v>0</v>
      </c>
      <c r="BB10" s="290">
        <f t="shared" ref="BB10:BB14" si="11">IFERROR(BA10/SUM($L10:$W10)*100,0)</f>
        <v>0</v>
      </c>
      <c r="BC10" s="96"/>
      <c r="BD10" s="290">
        <f t="shared" ref="BD10:BD14" si="12">IFERROR(BC10/SUM($L10:$W10)*100,0)</f>
        <v>0</v>
      </c>
      <c r="BE10" s="94"/>
      <c r="BF10" s="95"/>
      <c r="BG10" s="94">
        <f>+Q10</f>
        <v>4</v>
      </c>
      <c r="BH10" s="290">
        <f t="shared" ref="BH10:BH14" si="13">IFERROR(BG10/SUM($L10:$W10)*100,0)</f>
        <v>50</v>
      </c>
      <c r="BI10" s="96"/>
      <c r="BJ10" s="290">
        <f t="shared" ref="BJ10:BJ14" si="14">IFERROR(BI10/SUM($L10:$W10)*100,0)</f>
        <v>0</v>
      </c>
      <c r="BK10" s="151"/>
      <c r="BL10" s="95"/>
      <c r="BM10" s="94">
        <f>+R10</f>
        <v>0</v>
      </c>
      <c r="BN10" s="290">
        <f t="shared" ref="BN10:BN14" si="15">IFERROR(BM10/SUM($L10:$W10)*100,0)</f>
        <v>0</v>
      </c>
      <c r="BO10" s="96"/>
      <c r="BP10" s="290">
        <f t="shared" ref="BP10:BP14" si="16">IFERROR(BO10/SUM($L10:$W10)*100,0)</f>
        <v>0</v>
      </c>
      <c r="BQ10" s="95"/>
      <c r="BR10" s="95"/>
      <c r="BS10" s="95">
        <f>+S10</f>
        <v>0</v>
      </c>
      <c r="BT10" s="290">
        <f t="shared" ref="BT10:BT14" si="17">IFERROR(BS10/SUM($L10:$W10)*100,0)</f>
        <v>0</v>
      </c>
      <c r="BU10" s="96"/>
      <c r="BV10" s="290">
        <f t="shared" ref="BV10:BV14" si="18">IFERROR(BU10/SUM($L10:$W10)*100,0)</f>
        <v>0</v>
      </c>
      <c r="BW10" s="95"/>
      <c r="BX10" s="95"/>
      <c r="BY10" s="95">
        <f>+T10</f>
        <v>0</v>
      </c>
      <c r="BZ10" s="290">
        <f t="shared" ref="BZ10:BZ14" si="19">IFERROR(BY10/SUM($L10:$W10)*100,0)</f>
        <v>0</v>
      </c>
      <c r="CA10" s="96"/>
      <c r="CB10" s="290">
        <f t="shared" ref="CB10:CB14" si="20">IFERROR(CA10/SUM($L10:$W10)*100,0)</f>
        <v>0</v>
      </c>
      <c r="CC10" s="95"/>
      <c r="CD10" s="95"/>
      <c r="CE10" s="95">
        <f>+U10</f>
        <v>0</v>
      </c>
      <c r="CF10" s="290">
        <f t="shared" ref="CF10:CF14" si="21">IFERROR(CE10/SUM($L10:$W10)*100,0)</f>
        <v>0</v>
      </c>
      <c r="CG10" s="96"/>
      <c r="CH10" s="290">
        <f t="shared" ref="CH10:CH14" si="22">IFERROR(CG10/SUM($L10:$W10)*100,0)</f>
        <v>0</v>
      </c>
      <c r="CI10" s="95"/>
      <c r="CJ10" s="95"/>
      <c r="CK10" s="95">
        <f>+V10</f>
        <v>0</v>
      </c>
      <c r="CL10" s="290">
        <f t="shared" ref="CL10:CL14" si="23">IFERROR(CK10/SUM($L10:$W10)*100,0)</f>
        <v>0</v>
      </c>
      <c r="CM10" s="96"/>
      <c r="CN10" s="290">
        <f t="shared" ref="CN10:CN14" si="24">IFERROR(CM10/SUM($L10:$W10)*100,0)</f>
        <v>0</v>
      </c>
      <c r="CO10" s="95"/>
      <c r="CP10" s="95"/>
      <c r="CQ10" s="95">
        <f>+W10</f>
        <v>4</v>
      </c>
      <c r="CR10" s="290">
        <f t="shared" ref="CR10:CR14" si="25">IFERROR(CQ10/SUM($L10:$W10)*100,0)</f>
        <v>50</v>
      </c>
      <c r="CS10" s="96"/>
      <c r="CT10" s="290">
        <f t="shared" ref="CT10:CT14" si="26">IFERROR(CS10/SUM($L10:$W10)*100,0)</f>
        <v>0</v>
      </c>
      <c r="CU10" s="95"/>
      <c r="CV10" s="95"/>
      <c r="CW10" s="95">
        <f t="shared" si="0"/>
        <v>0</v>
      </c>
      <c r="CX10" s="34">
        <f t="shared" si="0"/>
        <v>0</v>
      </c>
      <c r="CY10" s="231"/>
      <c r="CZ10" s="462"/>
      <c r="DA10" s="256"/>
      <c r="DB10" s="256"/>
      <c r="DC10" s="131"/>
      <c r="DD10" s="131"/>
      <c r="DE10" s="131"/>
      <c r="DF10" s="97"/>
      <c r="DG10" s="97"/>
      <c r="DH10" s="97"/>
      <c r="DI10" s="97"/>
      <c r="DJ10" s="97"/>
      <c r="DK10" s="97"/>
      <c r="DL10" s="97"/>
      <c r="DM10" s="97"/>
    </row>
    <row r="11" spans="1:117" ht="108.75" customHeight="1">
      <c r="A11" s="82"/>
      <c r="B11" s="457" t="s">
        <v>192</v>
      </c>
      <c r="C11" s="457" t="s">
        <v>195</v>
      </c>
      <c r="D11" s="457" t="s">
        <v>200</v>
      </c>
      <c r="E11" s="457" t="s">
        <v>325</v>
      </c>
      <c r="F11" s="457" t="s">
        <v>207</v>
      </c>
      <c r="G11" s="457" t="s">
        <v>224</v>
      </c>
      <c r="H11" s="452" t="s">
        <v>610</v>
      </c>
      <c r="I11" s="452" t="s">
        <v>611</v>
      </c>
      <c r="J11" s="539" t="s">
        <v>619</v>
      </c>
      <c r="K11" s="540"/>
      <c r="L11" s="252"/>
      <c r="M11" s="252"/>
      <c r="N11" s="252"/>
      <c r="O11" s="252"/>
      <c r="P11" s="252"/>
      <c r="Q11" s="252"/>
      <c r="R11" s="252"/>
      <c r="S11" s="252"/>
      <c r="T11" s="252"/>
      <c r="U11" s="252"/>
      <c r="V11" s="252"/>
      <c r="W11" s="252">
        <v>1</v>
      </c>
      <c r="X11" s="412" t="s">
        <v>613</v>
      </c>
      <c r="Y11" s="511">
        <v>0</v>
      </c>
      <c r="Z11" s="412" t="s">
        <v>620</v>
      </c>
      <c r="AA11" s="412" t="s">
        <v>621</v>
      </c>
      <c r="AB11" s="109">
        <v>1</v>
      </c>
      <c r="AC11" s="96">
        <f>+L11</f>
        <v>0</v>
      </c>
      <c r="AD11" s="290">
        <f t="shared" si="1"/>
        <v>0</v>
      </c>
      <c r="AE11" s="96"/>
      <c r="AF11" s="290">
        <f t="shared" si="2"/>
        <v>0</v>
      </c>
      <c r="AG11" s="96"/>
      <c r="AH11" s="95"/>
      <c r="AI11" s="268">
        <f t="shared" si="3"/>
        <v>0</v>
      </c>
      <c r="AJ11" s="290">
        <f t="shared" si="4"/>
        <v>0</v>
      </c>
      <c r="AK11" s="96"/>
      <c r="AL11" s="290">
        <f t="shared" si="5"/>
        <v>0</v>
      </c>
      <c r="AM11" s="96"/>
      <c r="AN11" s="95"/>
      <c r="AO11" s="268">
        <f t="shared" si="6"/>
        <v>0</v>
      </c>
      <c r="AP11" s="290">
        <f t="shared" si="7"/>
        <v>0</v>
      </c>
      <c r="AQ11" s="96"/>
      <c r="AR11" s="290">
        <f t="shared" si="8"/>
        <v>0</v>
      </c>
      <c r="AS11" s="96"/>
      <c r="AT11" s="95"/>
      <c r="AU11" s="96">
        <f>+O11</f>
        <v>0</v>
      </c>
      <c r="AV11" s="290">
        <f t="shared" si="9"/>
        <v>0</v>
      </c>
      <c r="AW11" s="96"/>
      <c r="AX11" s="290">
        <f t="shared" si="10"/>
        <v>0</v>
      </c>
      <c r="AY11" s="96"/>
      <c r="AZ11" s="95"/>
      <c r="BA11" s="94">
        <f>+P11</f>
        <v>0</v>
      </c>
      <c r="BB11" s="290">
        <f t="shared" si="11"/>
        <v>0</v>
      </c>
      <c r="BC11" s="96"/>
      <c r="BD11" s="290">
        <f t="shared" si="12"/>
        <v>0</v>
      </c>
      <c r="BE11" s="94"/>
      <c r="BF11" s="95"/>
      <c r="BG11" s="94">
        <f>+Q11</f>
        <v>0</v>
      </c>
      <c r="BH11" s="290">
        <f t="shared" si="13"/>
        <v>0</v>
      </c>
      <c r="BI11" s="96"/>
      <c r="BJ11" s="290">
        <f t="shared" si="14"/>
        <v>0</v>
      </c>
      <c r="BK11" s="151"/>
      <c r="BL11" s="95"/>
      <c r="BM11" s="94">
        <f>+R11</f>
        <v>0</v>
      </c>
      <c r="BN11" s="290">
        <f t="shared" si="15"/>
        <v>0</v>
      </c>
      <c r="BO11" s="96"/>
      <c r="BP11" s="290">
        <f t="shared" si="16"/>
        <v>0</v>
      </c>
      <c r="BQ11" s="95"/>
      <c r="BR11" s="95"/>
      <c r="BS11" s="95">
        <f>+S11</f>
        <v>0</v>
      </c>
      <c r="BT11" s="290">
        <f t="shared" si="17"/>
        <v>0</v>
      </c>
      <c r="BU11" s="96"/>
      <c r="BV11" s="290">
        <f t="shared" si="18"/>
        <v>0</v>
      </c>
      <c r="BW11" s="95"/>
      <c r="BX11" s="95"/>
      <c r="BY11" s="95">
        <f>+T11</f>
        <v>0</v>
      </c>
      <c r="BZ11" s="290">
        <f t="shared" si="19"/>
        <v>0</v>
      </c>
      <c r="CA11" s="96"/>
      <c r="CB11" s="290">
        <f t="shared" si="20"/>
        <v>0</v>
      </c>
      <c r="CC11" s="95"/>
      <c r="CD11" s="95"/>
      <c r="CE11" s="95">
        <f>+U11</f>
        <v>0</v>
      </c>
      <c r="CF11" s="290">
        <f t="shared" si="21"/>
        <v>0</v>
      </c>
      <c r="CG11" s="96"/>
      <c r="CH11" s="290">
        <f t="shared" si="22"/>
        <v>0</v>
      </c>
      <c r="CI11" s="95"/>
      <c r="CJ11" s="95"/>
      <c r="CK11" s="95">
        <f>+V11</f>
        <v>0</v>
      </c>
      <c r="CL11" s="290">
        <f t="shared" si="23"/>
        <v>0</v>
      </c>
      <c r="CM11" s="96"/>
      <c r="CN11" s="290">
        <f t="shared" si="24"/>
        <v>0</v>
      </c>
      <c r="CO11" s="95"/>
      <c r="CP11" s="95"/>
      <c r="CQ11" s="95">
        <f>+W11</f>
        <v>1</v>
      </c>
      <c r="CR11" s="290">
        <f t="shared" si="25"/>
        <v>100</v>
      </c>
      <c r="CS11" s="96"/>
      <c r="CT11" s="290">
        <f t="shared" si="26"/>
        <v>0</v>
      </c>
      <c r="CU11" s="95"/>
      <c r="CV11" s="95"/>
      <c r="CW11" s="95">
        <f t="shared" si="0"/>
        <v>0</v>
      </c>
      <c r="CX11" s="34">
        <f t="shared" si="0"/>
        <v>0</v>
      </c>
      <c r="CY11" s="231"/>
      <c r="CZ11" s="462"/>
      <c r="DA11" s="256"/>
      <c r="DB11" s="256"/>
      <c r="DC11" s="131"/>
      <c r="DD11" s="131"/>
      <c r="DE11" s="131"/>
      <c r="DF11" s="97"/>
      <c r="DG11" s="97"/>
      <c r="DH11" s="97"/>
      <c r="DI11" s="97"/>
      <c r="DJ11" s="97"/>
      <c r="DK11" s="97"/>
      <c r="DL11" s="97"/>
      <c r="DM11" s="97"/>
    </row>
    <row r="12" spans="1:117" ht="167.25" customHeight="1">
      <c r="A12" s="82"/>
      <c r="B12" s="459" t="s">
        <v>192</v>
      </c>
      <c r="C12" s="459" t="s">
        <v>195</v>
      </c>
      <c r="D12" s="459" t="s">
        <v>200</v>
      </c>
      <c r="E12" s="459" t="s">
        <v>325</v>
      </c>
      <c r="F12" s="459" t="s">
        <v>207</v>
      </c>
      <c r="G12" s="459" t="s">
        <v>224</v>
      </c>
      <c r="H12" s="452" t="s">
        <v>411</v>
      </c>
      <c r="I12" s="452" t="s">
        <v>622</v>
      </c>
      <c r="J12" s="549" t="s">
        <v>623</v>
      </c>
      <c r="K12" s="549"/>
      <c r="L12" s="272"/>
      <c r="M12" s="272"/>
      <c r="N12" s="272"/>
      <c r="O12" s="272"/>
      <c r="P12" s="272"/>
      <c r="Q12" s="272"/>
      <c r="R12" s="272">
        <v>11</v>
      </c>
      <c r="S12" s="272"/>
      <c r="T12" s="272"/>
      <c r="U12" s="272"/>
      <c r="V12" s="272"/>
      <c r="W12" s="272"/>
      <c r="X12" s="455" t="s">
        <v>613</v>
      </c>
      <c r="Y12" s="511">
        <v>0</v>
      </c>
      <c r="Z12" s="456" t="s">
        <v>624</v>
      </c>
      <c r="AA12" s="456" t="s">
        <v>625</v>
      </c>
      <c r="AB12" s="109">
        <v>1</v>
      </c>
      <c r="AC12" s="96">
        <f>+L12</f>
        <v>0</v>
      </c>
      <c r="AD12" s="290">
        <f t="shared" si="1"/>
        <v>0</v>
      </c>
      <c r="AE12" s="96"/>
      <c r="AF12" s="290">
        <f t="shared" si="2"/>
        <v>0</v>
      </c>
      <c r="AG12" s="96"/>
      <c r="AH12" s="95"/>
      <c r="AI12" s="268">
        <f t="shared" si="3"/>
        <v>0</v>
      </c>
      <c r="AJ12" s="290">
        <f t="shared" si="4"/>
        <v>0</v>
      </c>
      <c r="AK12" s="96"/>
      <c r="AL12" s="290">
        <f t="shared" si="5"/>
        <v>0</v>
      </c>
      <c r="AM12" s="96"/>
      <c r="AN12" s="95"/>
      <c r="AO12" s="268">
        <f t="shared" si="6"/>
        <v>0</v>
      </c>
      <c r="AP12" s="290">
        <f t="shared" si="7"/>
        <v>0</v>
      </c>
      <c r="AQ12" s="96"/>
      <c r="AR12" s="290">
        <f t="shared" si="8"/>
        <v>0</v>
      </c>
      <c r="AS12" s="96"/>
      <c r="AT12" s="95"/>
      <c r="AU12" s="96">
        <f>+O12</f>
        <v>0</v>
      </c>
      <c r="AV12" s="290">
        <f t="shared" si="9"/>
        <v>0</v>
      </c>
      <c r="AW12" s="96"/>
      <c r="AX12" s="290">
        <f t="shared" si="10"/>
        <v>0</v>
      </c>
      <c r="AY12" s="96"/>
      <c r="AZ12" s="95"/>
      <c r="BA12" s="94">
        <f>+P12</f>
        <v>0</v>
      </c>
      <c r="BB12" s="290">
        <f t="shared" si="11"/>
        <v>0</v>
      </c>
      <c r="BC12" s="96"/>
      <c r="BD12" s="290">
        <f t="shared" si="12"/>
        <v>0</v>
      </c>
      <c r="BE12" s="94"/>
      <c r="BF12" s="95"/>
      <c r="BG12" s="94">
        <f>+Q12</f>
        <v>0</v>
      </c>
      <c r="BH12" s="290">
        <f t="shared" si="13"/>
        <v>0</v>
      </c>
      <c r="BI12" s="96"/>
      <c r="BJ12" s="290">
        <f t="shared" si="14"/>
        <v>0</v>
      </c>
      <c r="BK12" s="151"/>
      <c r="BL12" s="95"/>
      <c r="BM12" s="94">
        <f>+R12</f>
        <v>11</v>
      </c>
      <c r="BN12" s="290">
        <f t="shared" si="15"/>
        <v>100</v>
      </c>
      <c r="BO12" s="96"/>
      <c r="BP12" s="290">
        <f t="shared" si="16"/>
        <v>0</v>
      </c>
      <c r="BQ12" s="95"/>
      <c r="BR12" s="95"/>
      <c r="BS12" s="95">
        <f>+S12</f>
        <v>0</v>
      </c>
      <c r="BT12" s="290">
        <f t="shared" si="17"/>
        <v>0</v>
      </c>
      <c r="BU12" s="96"/>
      <c r="BV12" s="290">
        <f t="shared" si="18"/>
        <v>0</v>
      </c>
      <c r="BW12" s="95"/>
      <c r="BX12" s="95"/>
      <c r="BY12" s="95">
        <f>+T12</f>
        <v>0</v>
      </c>
      <c r="BZ12" s="290">
        <f t="shared" si="19"/>
        <v>0</v>
      </c>
      <c r="CA12" s="96"/>
      <c r="CB12" s="290">
        <f t="shared" si="20"/>
        <v>0</v>
      </c>
      <c r="CC12" s="95"/>
      <c r="CD12" s="95"/>
      <c r="CE12" s="95">
        <f>+U12</f>
        <v>0</v>
      </c>
      <c r="CF12" s="290">
        <f t="shared" si="21"/>
        <v>0</v>
      </c>
      <c r="CG12" s="96"/>
      <c r="CH12" s="290">
        <f t="shared" si="22"/>
        <v>0</v>
      </c>
      <c r="CI12" s="95"/>
      <c r="CJ12" s="95"/>
      <c r="CK12" s="95">
        <f>+V12</f>
        <v>0</v>
      </c>
      <c r="CL12" s="290">
        <f t="shared" si="23"/>
        <v>0</v>
      </c>
      <c r="CM12" s="96"/>
      <c r="CN12" s="290">
        <f t="shared" si="24"/>
        <v>0</v>
      </c>
      <c r="CO12" s="95"/>
      <c r="CP12" s="95"/>
      <c r="CQ12" s="95">
        <f>+W12</f>
        <v>0</v>
      </c>
      <c r="CR12" s="290">
        <f t="shared" si="25"/>
        <v>0</v>
      </c>
      <c r="CS12" s="96"/>
      <c r="CT12" s="290">
        <f t="shared" si="26"/>
        <v>0</v>
      </c>
      <c r="CU12" s="95"/>
      <c r="CV12" s="95"/>
      <c r="CW12" s="95">
        <f t="shared" si="0"/>
        <v>0</v>
      </c>
      <c r="CX12" s="34">
        <f t="shared" si="0"/>
        <v>0</v>
      </c>
      <c r="CY12" s="231"/>
      <c r="CZ12" s="462"/>
      <c r="DA12" s="256"/>
      <c r="DB12" s="256"/>
      <c r="DC12" s="131"/>
      <c r="DD12" s="131"/>
      <c r="DE12" s="131"/>
      <c r="DF12" s="97"/>
      <c r="DG12" s="97"/>
      <c r="DH12" s="97"/>
      <c r="DI12" s="97"/>
      <c r="DJ12" s="97"/>
      <c r="DK12" s="97"/>
      <c r="DL12" s="97"/>
      <c r="DM12" s="97"/>
    </row>
    <row r="13" spans="1:117" ht="288.75" customHeight="1">
      <c r="A13" s="82"/>
      <c r="B13" s="457" t="s">
        <v>192</v>
      </c>
      <c r="C13" s="457" t="s">
        <v>195</v>
      </c>
      <c r="D13" s="457" t="s">
        <v>200</v>
      </c>
      <c r="E13" s="457" t="s">
        <v>325</v>
      </c>
      <c r="F13" s="457" t="s">
        <v>207</v>
      </c>
      <c r="G13" s="459" t="s">
        <v>224</v>
      </c>
      <c r="H13" s="452" t="s">
        <v>411</v>
      </c>
      <c r="I13" s="452" t="s">
        <v>622</v>
      </c>
      <c r="J13" s="539" t="s">
        <v>626</v>
      </c>
      <c r="K13" s="540"/>
      <c r="L13" s="252"/>
      <c r="M13" s="252"/>
      <c r="N13" s="252"/>
      <c r="O13" s="252"/>
      <c r="P13" s="252"/>
      <c r="Q13" s="252"/>
      <c r="R13" s="252"/>
      <c r="S13" s="252"/>
      <c r="T13" s="252"/>
      <c r="U13" s="252"/>
      <c r="V13" s="252"/>
      <c r="W13" s="252">
        <v>1</v>
      </c>
      <c r="X13" s="412" t="s">
        <v>613</v>
      </c>
      <c r="Y13" s="511">
        <v>0</v>
      </c>
      <c r="Z13" s="96" t="s">
        <v>627</v>
      </c>
      <c r="AA13" s="412" t="s">
        <v>628</v>
      </c>
      <c r="AB13" s="109">
        <v>1</v>
      </c>
      <c r="AC13" s="96">
        <f>+L13</f>
        <v>0</v>
      </c>
      <c r="AD13" s="290">
        <f t="shared" si="1"/>
        <v>0</v>
      </c>
      <c r="AE13" s="96"/>
      <c r="AF13" s="290">
        <f t="shared" si="2"/>
        <v>0</v>
      </c>
      <c r="AG13" s="96"/>
      <c r="AH13" s="95"/>
      <c r="AI13" s="268">
        <f t="shared" si="3"/>
        <v>0</v>
      </c>
      <c r="AJ13" s="290">
        <f t="shared" si="4"/>
        <v>0</v>
      </c>
      <c r="AK13" s="96"/>
      <c r="AL13" s="290">
        <f t="shared" si="5"/>
        <v>0</v>
      </c>
      <c r="AM13" s="96"/>
      <c r="AN13" s="95"/>
      <c r="AO13" s="268">
        <f t="shared" si="6"/>
        <v>0</v>
      </c>
      <c r="AP13" s="290">
        <f t="shared" si="7"/>
        <v>0</v>
      </c>
      <c r="AQ13" s="96"/>
      <c r="AR13" s="290">
        <f t="shared" si="8"/>
        <v>0</v>
      </c>
      <c r="AS13" s="96"/>
      <c r="AT13" s="95"/>
      <c r="AU13" s="96">
        <f>+O13</f>
        <v>0</v>
      </c>
      <c r="AV13" s="290">
        <f t="shared" si="9"/>
        <v>0</v>
      </c>
      <c r="AW13" s="96"/>
      <c r="AX13" s="290">
        <f t="shared" si="10"/>
        <v>0</v>
      </c>
      <c r="AY13" s="96"/>
      <c r="AZ13" s="95"/>
      <c r="BA13" s="94">
        <f>+P13</f>
        <v>0</v>
      </c>
      <c r="BB13" s="290">
        <f t="shared" si="11"/>
        <v>0</v>
      </c>
      <c r="BC13" s="96"/>
      <c r="BD13" s="290">
        <f t="shared" si="12"/>
        <v>0</v>
      </c>
      <c r="BE13" s="94"/>
      <c r="BF13" s="95"/>
      <c r="BG13" s="94">
        <f>+Q13</f>
        <v>0</v>
      </c>
      <c r="BH13" s="290">
        <f t="shared" si="13"/>
        <v>0</v>
      </c>
      <c r="BI13" s="96"/>
      <c r="BJ13" s="290">
        <f t="shared" si="14"/>
        <v>0</v>
      </c>
      <c r="BK13" s="151"/>
      <c r="BL13" s="95"/>
      <c r="BM13" s="94">
        <f>+R13</f>
        <v>0</v>
      </c>
      <c r="BN13" s="290">
        <f t="shared" si="15"/>
        <v>0</v>
      </c>
      <c r="BO13" s="96"/>
      <c r="BP13" s="290">
        <f t="shared" si="16"/>
        <v>0</v>
      </c>
      <c r="BQ13" s="95"/>
      <c r="BR13" s="95"/>
      <c r="BS13" s="95">
        <f>+S13</f>
        <v>0</v>
      </c>
      <c r="BT13" s="290">
        <f t="shared" si="17"/>
        <v>0</v>
      </c>
      <c r="BU13" s="96"/>
      <c r="BV13" s="290">
        <f t="shared" si="18"/>
        <v>0</v>
      </c>
      <c r="BW13" s="95"/>
      <c r="BX13" s="95"/>
      <c r="BY13" s="95">
        <f>+T13</f>
        <v>0</v>
      </c>
      <c r="BZ13" s="290">
        <f t="shared" si="19"/>
        <v>0</v>
      </c>
      <c r="CA13" s="96"/>
      <c r="CB13" s="290">
        <f t="shared" si="20"/>
        <v>0</v>
      </c>
      <c r="CC13" s="95"/>
      <c r="CD13" s="95"/>
      <c r="CE13" s="95">
        <f>+U13</f>
        <v>0</v>
      </c>
      <c r="CF13" s="290">
        <f t="shared" si="21"/>
        <v>0</v>
      </c>
      <c r="CG13" s="96"/>
      <c r="CH13" s="290">
        <f t="shared" si="22"/>
        <v>0</v>
      </c>
      <c r="CI13" s="95"/>
      <c r="CJ13" s="95"/>
      <c r="CK13" s="95">
        <f>+V13</f>
        <v>0</v>
      </c>
      <c r="CL13" s="290">
        <f t="shared" si="23"/>
        <v>0</v>
      </c>
      <c r="CM13" s="96"/>
      <c r="CN13" s="290">
        <f t="shared" si="24"/>
        <v>0</v>
      </c>
      <c r="CO13" s="95"/>
      <c r="CP13" s="95"/>
      <c r="CQ13" s="95">
        <f>+W13</f>
        <v>1</v>
      </c>
      <c r="CR13" s="290">
        <f t="shared" si="25"/>
        <v>100</v>
      </c>
      <c r="CS13" s="96"/>
      <c r="CT13" s="290">
        <f t="shared" si="26"/>
        <v>0</v>
      </c>
      <c r="CU13" s="95"/>
      <c r="CV13" s="95"/>
      <c r="CW13" s="95">
        <f t="shared" si="0"/>
        <v>0</v>
      </c>
      <c r="CX13" s="34">
        <f t="shared" si="0"/>
        <v>0</v>
      </c>
      <c r="CY13" s="466"/>
      <c r="CZ13" s="467"/>
      <c r="DA13" s="468"/>
      <c r="DB13" s="468"/>
      <c r="DC13" s="146"/>
      <c r="DD13" s="146"/>
      <c r="DE13" s="146"/>
      <c r="DF13" s="113"/>
      <c r="DG13" s="97"/>
      <c r="DH13" s="97"/>
      <c r="DI13" s="97"/>
      <c r="DJ13" s="97"/>
      <c r="DK13" s="97"/>
      <c r="DL13" s="97"/>
      <c r="DM13" s="97"/>
    </row>
    <row r="14" spans="1:117" s="79" customFormat="1" ht="207" customHeight="1">
      <c r="B14" s="457" t="s">
        <v>192</v>
      </c>
      <c r="C14" s="457" t="s">
        <v>195</v>
      </c>
      <c r="D14" s="457" t="s">
        <v>200</v>
      </c>
      <c r="E14" s="457" t="s">
        <v>325</v>
      </c>
      <c r="F14" s="457" t="s">
        <v>207</v>
      </c>
      <c r="G14" s="459" t="s">
        <v>224</v>
      </c>
      <c r="H14" s="452" t="s">
        <v>411</v>
      </c>
      <c r="I14" s="452" t="s">
        <v>629</v>
      </c>
      <c r="J14" s="548" t="s">
        <v>630</v>
      </c>
      <c r="K14" s="548"/>
      <c r="L14" s="252"/>
      <c r="M14" s="252"/>
      <c r="N14" s="252"/>
      <c r="O14" s="252"/>
      <c r="P14" s="252">
        <v>12</v>
      </c>
      <c r="Q14" s="252"/>
      <c r="R14" s="252"/>
      <c r="S14" s="252"/>
      <c r="T14" s="252"/>
      <c r="U14" s="252"/>
      <c r="V14" s="252">
        <v>12</v>
      </c>
      <c r="W14" s="252"/>
      <c r="X14" s="412" t="s">
        <v>613</v>
      </c>
      <c r="Y14" s="511">
        <v>0</v>
      </c>
      <c r="Z14" s="96" t="s">
        <v>631</v>
      </c>
      <c r="AA14" s="96" t="s">
        <v>632</v>
      </c>
      <c r="AB14" s="254">
        <f>SUM(AB9:AB13)</f>
        <v>5</v>
      </c>
      <c r="AC14" s="94">
        <f>SUM(AC9:AC13)</f>
        <v>0</v>
      </c>
      <c r="AD14" s="290">
        <f t="shared" si="1"/>
        <v>0</v>
      </c>
      <c r="AE14" s="94">
        <f>SUM(AE9:AE13)</f>
        <v>0</v>
      </c>
      <c r="AF14" s="290">
        <f t="shared" si="2"/>
        <v>0</v>
      </c>
      <c r="AG14" s="94"/>
      <c r="AH14" s="94"/>
      <c r="AI14" s="268">
        <f t="shared" si="3"/>
        <v>0</v>
      </c>
      <c r="AJ14" s="377">
        <f t="shared" si="4"/>
        <v>0</v>
      </c>
      <c r="AK14" s="94">
        <f>SUM(AK9:AK13)</f>
        <v>0</v>
      </c>
      <c r="AL14" s="290">
        <f t="shared" si="5"/>
        <v>0</v>
      </c>
      <c r="AM14" s="33"/>
      <c r="AN14" s="94"/>
      <c r="AO14" s="268">
        <f t="shared" si="6"/>
        <v>0</v>
      </c>
      <c r="AP14" s="377">
        <f t="shared" si="7"/>
        <v>0</v>
      </c>
      <c r="AQ14" s="94">
        <f>SUM(AQ9:AQ13)</f>
        <v>0</v>
      </c>
      <c r="AR14" s="290">
        <f t="shared" si="8"/>
        <v>0</v>
      </c>
      <c r="AS14" s="94"/>
      <c r="AT14" s="94"/>
      <c r="AU14" s="94">
        <f>SUM(AU9:AU13)</f>
        <v>0</v>
      </c>
      <c r="AV14" s="377">
        <f t="shared" si="9"/>
        <v>0</v>
      </c>
      <c r="AW14" s="94">
        <f>SUM(AW9:AW13)</f>
        <v>0</v>
      </c>
      <c r="AX14" s="290">
        <f t="shared" si="10"/>
        <v>0</v>
      </c>
      <c r="AY14" s="94"/>
      <c r="AZ14" s="94"/>
      <c r="BA14" s="94">
        <f>SUM(BA9:BA13)</f>
        <v>0</v>
      </c>
      <c r="BB14" s="377">
        <f t="shared" si="11"/>
        <v>0</v>
      </c>
      <c r="BC14" s="94">
        <f>SUM(BC9:BC13)</f>
        <v>0</v>
      </c>
      <c r="BD14" s="290">
        <f t="shared" si="12"/>
        <v>0</v>
      </c>
      <c r="BE14" s="94"/>
      <c r="BF14" s="94"/>
      <c r="BG14" s="94">
        <f>SUM(BG9:BG13)</f>
        <v>4</v>
      </c>
      <c r="BH14" s="377">
        <f t="shared" si="13"/>
        <v>16.666666666666664</v>
      </c>
      <c r="BI14" s="94">
        <f>SUM(BI9:BI13)</f>
        <v>0</v>
      </c>
      <c r="BJ14" s="290">
        <f t="shared" si="14"/>
        <v>0</v>
      </c>
      <c r="BK14" s="94"/>
      <c r="BL14" s="94"/>
      <c r="BM14" s="94">
        <f>SUM(BM9:BM13)</f>
        <v>11</v>
      </c>
      <c r="BN14" s="377">
        <f t="shared" si="15"/>
        <v>45.833333333333329</v>
      </c>
      <c r="BO14" s="94">
        <f>SUM(BO9:BO13)</f>
        <v>0</v>
      </c>
      <c r="BP14" s="290">
        <f t="shared" si="16"/>
        <v>0</v>
      </c>
      <c r="BQ14" s="94"/>
      <c r="BR14" s="94"/>
      <c r="BS14" s="94">
        <f>SUM(BS9:BS13)</f>
        <v>0</v>
      </c>
      <c r="BT14" s="377">
        <f t="shared" si="17"/>
        <v>0</v>
      </c>
      <c r="BU14" s="94">
        <f>SUM(BU9:BU13)</f>
        <v>0</v>
      </c>
      <c r="BV14" s="290">
        <f t="shared" si="18"/>
        <v>0</v>
      </c>
      <c r="BW14" s="94"/>
      <c r="BX14" s="94"/>
      <c r="BY14" s="94">
        <f>SUM(BY9:BY13)</f>
        <v>0</v>
      </c>
      <c r="BZ14" s="377">
        <f t="shared" si="19"/>
        <v>0</v>
      </c>
      <c r="CA14" s="94">
        <f>SUM(CA9:CA13)</f>
        <v>0</v>
      </c>
      <c r="CB14" s="290">
        <f t="shared" si="20"/>
        <v>0</v>
      </c>
      <c r="CC14" s="94"/>
      <c r="CD14" s="94"/>
      <c r="CE14" s="33">
        <f>SUM(CE9:CE13)</f>
        <v>0</v>
      </c>
      <c r="CF14" s="377">
        <f t="shared" si="21"/>
        <v>0</v>
      </c>
      <c r="CG14" s="94">
        <f>SUM(CG9:CG13)</f>
        <v>0</v>
      </c>
      <c r="CH14" s="290">
        <f t="shared" si="22"/>
        <v>0</v>
      </c>
      <c r="CI14" s="94"/>
      <c r="CJ14" s="94"/>
      <c r="CK14" s="94">
        <f>SUM(CK9:CK13)</f>
        <v>0</v>
      </c>
      <c r="CL14" s="377">
        <f t="shared" si="23"/>
        <v>0</v>
      </c>
      <c r="CM14" s="94">
        <f>SUM(CM9:CM13)</f>
        <v>0</v>
      </c>
      <c r="CN14" s="290">
        <f t="shared" si="24"/>
        <v>0</v>
      </c>
      <c r="CO14" s="94"/>
      <c r="CP14" s="94"/>
      <c r="CQ14" s="94">
        <f>SUM(CQ9:CQ13)</f>
        <v>7</v>
      </c>
      <c r="CR14" s="377">
        <f t="shared" si="25"/>
        <v>29.166666666666668</v>
      </c>
      <c r="CS14" s="94">
        <f>SUM(CS9:CS13)</f>
        <v>0</v>
      </c>
      <c r="CT14" s="290">
        <f t="shared" si="26"/>
        <v>0</v>
      </c>
      <c r="CU14" s="94"/>
      <c r="CV14" s="94"/>
      <c r="CW14" s="94">
        <f t="shared" si="0"/>
        <v>0</v>
      </c>
      <c r="CX14" s="29">
        <f t="shared" si="0"/>
        <v>0</v>
      </c>
      <c r="CY14" s="29"/>
      <c r="CZ14" s="187"/>
      <c r="DA14" s="187"/>
      <c r="DB14" s="187"/>
      <c r="DC14" s="187"/>
      <c r="DD14" s="187"/>
      <c r="DE14" s="187"/>
      <c r="DF14" s="187"/>
      <c r="DG14" s="187"/>
      <c r="DH14" s="187"/>
      <c r="DI14" s="187"/>
      <c r="DJ14" s="187"/>
      <c r="DK14" s="187"/>
      <c r="DL14" s="187"/>
      <c r="DM14" s="187"/>
    </row>
    <row r="15" spans="1:117" s="79" customFormat="1">
      <c r="B15" s="258"/>
      <c r="C15" s="259"/>
      <c r="D15" s="259"/>
      <c r="E15" s="259"/>
      <c r="F15" s="259"/>
      <c r="G15" s="259"/>
      <c r="J15" s="187" t="s">
        <v>444</v>
      </c>
      <c r="K15" s="187"/>
      <c r="L15" s="460">
        <f>SUM(L9:L14)</f>
        <v>0</v>
      </c>
      <c r="M15" s="460">
        <f t="shared" ref="M15:W15" si="27">SUM(M9:M14)</f>
        <v>0</v>
      </c>
      <c r="N15" s="460">
        <f t="shared" si="27"/>
        <v>0</v>
      </c>
      <c r="O15" s="460">
        <f t="shared" si="27"/>
        <v>0</v>
      </c>
      <c r="P15" s="460">
        <f t="shared" si="27"/>
        <v>12</v>
      </c>
      <c r="Q15" s="460">
        <f t="shared" si="27"/>
        <v>4</v>
      </c>
      <c r="R15" s="460">
        <f t="shared" si="27"/>
        <v>11</v>
      </c>
      <c r="S15" s="460">
        <f t="shared" si="27"/>
        <v>0</v>
      </c>
      <c r="T15" s="460">
        <f t="shared" si="27"/>
        <v>0</v>
      </c>
      <c r="U15" s="460">
        <f t="shared" si="27"/>
        <v>0</v>
      </c>
      <c r="V15" s="460">
        <f t="shared" si="27"/>
        <v>12</v>
      </c>
      <c r="W15" s="460">
        <f t="shared" si="27"/>
        <v>7</v>
      </c>
      <c r="AB15" s="296" t="s">
        <v>445</v>
      </c>
      <c r="AC15" s="296">
        <f>SUM(AC9:AC14)</f>
        <v>0</v>
      </c>
      <c r="AD15" s="313">
        <f>IFERROR(AC15/SUM($L15:$W15),0)</f>
        <v>0</v>
      </c>
      <c r="AE15" s="296">
        <f>SUM(AE9:AE14)</f>
        <v>0</v>
      </c>
      <c r="AF15" s="314">
        <f>IFERROR(AE15/SUM($L15:$W15),0)</f>
        <v>0</v>
      </c>
      <c r="AG15" s="275"/>
      <c r="AH15" s="275"/>
      <c r="AI15" s="296">
        <f>SUM(AI9:AI14)</f>
        <v>0</v>
      </c>
      <c r="AJ15" s="313">
        <f>IFERROR(AI15/SUM($L15:$W15),0)</f>
        <v>0</v>
      </c>
      <c r="AK15" s="296">
        <f>SUM(AK9:AK14)</f>
        <v>0</v>
      </c>
      <c r="AL15" s="314">
        <f>IFERROR(AK15/SUM($L15:$W15),0)</f>
        <v>0</v>
      </c>
      <c r="AM15" s="275"/>
      <c r="AN15" s="275"/>
      <c r="AO15" s="296">
        <f>SUM(AO9:AO14)</f>
        <v>0</v>
      </c>
      <c r="AP15" s="313">
        <f>IFERROR(AO15/SUM($L15:$W15),0)</f>
        <v>0</v>
      </c>
      <c r="AQ15" s="296">
        <f>SUM(AQ9:AQ14)</f>
        <v>0</v>
      </c>
      <c r="AR15" s="314">
        <f>IFERROR(AQ15/SUM($L15:$W15),0)</f>
        <v>0</v>
      </c>
      <c r="AS15" s="275"/>
      <c r="AT15" s="275"/>
      <c r="AU15" s="296">
        <f>SUM(AU9:AU14)</f>
        <v>0</v>
      </c>
      <c r="AV15" s="313">
        <f>IFERROR(AU15/SUM($L15:$W15),0)</f>
        <v>0</v>
      </c>
      <c r="AW15" s="296">
        <f>SUM(AW9:AW14)</f>
        <v>0</v>
      </c>
      <c r="AX15" s="314">
        <f>IFERROR(AW15/SUM($L15:$W15),0)</f>
        <v>0</v>
      </c>
      <c r="AY15" s="275"/>
      <c r="AZ15" s="275"/>
      <c r="BA15" s="296">
        <f>SUM(BA9:BA14)</f>
        <v>0</v>
      </c>
      <c r="BB15" s="313">
        <f>IFERROR(BA15/SUM($L15:$W15),0)</f>
        <v>0</v>
      </c>
      <c r="BC15" s="296">
        <f>SUM(BC9:BC14)</f>
        <v>0</v>
      </c>
      <c r="BD15" s="314">
        <f>IFERROR(BC15/SUM($L15:$W15),0)</f>
        <v>0</v>
      </c>
      <c r="BE15" s="275"/>
      <c r="BF15" s="275"/>
      <c r="BG15" s="296">
        <f>SUM(BG9:BG14)</f>
        <v>8</v>
      </c>
      <c r="BH15" s="313">
        <f>IFERROR(BG15/SUM($L15:$W15),0)</f>
        <v>0.17391304347826086</v>
      </c>
      <c r="BI15" s="296">
        <f>SUM(BI9:BI14)</f>
        <v>0</v>
      </c>
      <c r="BJ15" s="314">
        <f>IFERROR(BI15/SUM($L15:$W15),0)</f>
        <v>0</v>
      </c>
      <c r="BK15" s="275"/>
      <c r="BL15" s="275"/>
      <c r="BM15" s="296">
        <f>SUM(BM9:BM14)</f>
        <v>22</v>
      </c>
      <c r="BN15" s="313">
        <f>IFERROR(BM15/SUM($L15:$W15),0)</f>
        <v>0.47826086956521741</v>
      </c>
      <c r="BO15" s="296">
        <f>SUM(BO9:BO14)</f>
        <v>0</v>
      </c>
      <c r="BP15" s="314">
        <f>IFERROR(BO15/SUM($L15:$W15),0)</f>
        <v>0</v>
      </c>
      <c r="BQ15" s="275"/>
      <c r="BR15" s="275"/>
      <c r="BS15" s="296">
        <f>SUM(BS9:BS14)</f>
        <v>0</v>
      </c>
      <c r="BT15" s="313">
        <f>IFERROR(BS15/SUM($L15:$W15),0)</f>
        <v>0</v>
      </c>
      <c r="BU15" s="296">
        <f>SUM(BU9:BU14)</f>
        <v>0</v>
      </c>
      <c r="BV15" s="314">
        <f>IFERROR(BU15/SUM($L15:$W15),0)</f>
        <v>0</v>
      </c>
      <c r="BW15" s="275"/>
      <c r="BX15" s="275"/>
      <c r="BY15" s="296">
        <f>SUM(BY9:BY14)</f>
        <v>0</v>
      </c>
      <c r="BZ15" s="313">
        <f>IFERROR(BY15/SUM($L15:$W15),0)</f>
        <v>0</v>
      </c>
      <c r="CA15" s="296">
        <f>SUM(CA9:CA14)</f>
        <v>0</v>
      </c>
      <c r="CB15" s="314">
        <f>IFERROR(CA15/SUM($L15:$W15),0)</f>
        <v>0</v>
      </c>
      <c r="CC15" s="275"/>
      <c r="CD15" s="275"/>
      <c r="CE15" s="296">
        <f>SUM(CE9:CE14)</f>
        <v>0</v>
      </c>
      <c r="CF15" s="313">
        <f>IFERROR(CE15/SUM($L15:$W15),0)</f>
        <v>0</v>
      </c>
      <c r="CG15" s="296">
        <f>SUM(CG9:CG14)</f>
        <v>0</v>
      </c>
      <c r="CH15" s="314">
        <f>IFERROR(CG15/SUM($L15:$W15),0)</f>
        <v>0</v>
      </c>
      <c r="CI15" s="275"/>
      <c r="CJ15" s="275"/>
      <c r="CK15" s="296">
        <f>SUM(CK9:CK14)</f>
        <v>0</v>
      </c>
      <c r="CL15" s="313">
        <f>IFERROR(CK15/SUM($L15:$W15),0)</f>
        <v>0</v>
      </c>
      <c r="CM15" s="296">
        <f>SUM(CM9:CM14)</f>
        <v>0</v>
      </c>
      <c r="CN15" s="314">
        <f>IFERROR(CM15/SUM($L15:$W15),0)</f>
        <v>0</v>
      </c>
      <c r="CO15" s="275"/>
      <c r="CP15" s="275"/>
      <c r="CQ15" s="296">
        <f>SUM(CQ9:CQ14)</f>
        <v>14</v>
      </c>
      <c r="CR15" s="313">
        <f>IFERROR(CQ15/SUM($L15:$W15),0)</f>
        <v>0.30434782608695654</v>
      </c>
      <c r="CS15" s="296">
        <f>SUM(CS9:CS14)</f>
        <v>0</v>
      </c>
      <c r="CT15" s="314">
        <f>IFERROR(CS15/SUM($L15:$W15),0)</f>
        <v>0</v>
      </c>
      <c r="CU15" s="275"/>
      <c r="CV15" s="275"/>
      <c r="CW15" s="275"/>
      <c r="CX15" s="315">
        <f>SUM(CT15,CN15,CH15,CB15,BV15,BP15,BJ15:BJ15,BD15,AX15,AR15,AL15,AF15)</f>
        <v>0</v>
      </c>
    </row>
    <row r="16" spans="1:117" s="79" customFormat="1" hidden="1">
      <c r="B16" s="55" t="s">
        <v>188</v>
      </c>
      <c r="C16" s="97" t="s">
        <v>196</v>
      </c>
      <c r="D16" s="55" t="s">
        <v>201</v>
      </c>
      <c r="E16" s="55" t="s">
        <v>202</v>
      </c>
      <c r="F16" s="55" t="s">
        <v>210</v>
      </c>
      <c r="G16" s="55" t="s">
        <v>211</v>
      </c>
    </row>
    <row r="17" spans="2:7" s="79" customFormat="1" ht="130.5" hidden="1">
      <c r="B17" s="446" t="s">
        <v>189</v>
      </c>
      <c r="C17" s="450" t="s">
        <v>608</v>
      </c>
      <c r="D17" s="448" t="s">
        <v>197</v>
      </c>
      <c r="E17" s="158" t="s">
        <v>315</v>
      </c>
      <c r="F17" s="159" t="s">
        <v>203</v>
      </c>
      <c r="G17" s="166" t="s">
        <v>212</v>
      </c>
    </row>
    <row r="18" spans="2:7" s="79" customFormat="1" ht="378" hidden="1">
      <c r="B18" s="446" t="s">
        <v>192</v>
      </c>
      <c r="C18" s="451" t="s">
        <v>607</v>
      </c>
      <c r="D18" s="449" t="s">
        <v>198</v>
      </c>
      <c r="E18" s="159" t="s">
        <v>316</v>
      </c>
      <c r="F18" s="162" t="s">
        <v>204</v>
      </c>
      <c r="G18" s="167" t="s">
        <v>213</v>
      </c>
    </row>
    <row r="19" spans="2:7" s="79" customFormat="1" ht="232" hidden="1">
      <c r="B19" s="447" t="s">
        <v>190</v>
      </c>
      <c r="C19" s="450" t="s">
        <v>195</v>
      </c>
      <c r="D19" s="448" t="s">
        <v>199</v>
      </c>
      <c r="E19" s="160" t="s">
        <v>317</v>
      </c>
      <c r="F19" s="162" t="s">
        <v>205</v>
      </c>
      <c r="G19" s="167" t="s">
        <v>214</v>
      </c>
    </row>
    <row r="20" spans="2:7" s="79" customFormat="1" ht="336" hidden="1">
      <c r="B20" s="154" t="s">
        <v>191</v>
      </c>
      <c r="C20" s="55"/>
      <c r="D20" s="157" t="s">
        <v>200</v>
      </c>
      <c r="E20" s="161" t="s">
        <v>318</v>
      </c>
      <c r="F20" s="162" t="s">
        <v>206</v>
      </c>
      <c r="G20" s="167" t="s">
        <v>215</v>
      </c>
    </row>
    <row r="21" spans="2:7" s="79" customFormat="1" ht="130.5" hidden="1">
      <c r="B21" s="56"/>
      <c r="C21" s="55"/>
      <c r="D21" s="55"/>
      <c r="E21" s="198" t="s">
        <v>322</v>
      </c>
      <c r="F21" s="158" t="s">
        <v>207</v>
      </c>
      <c r="G21" s="167" t="s">
        <v>216</v>
      </c>
    </row>
    <row r="22" spans="2:7" s="79" customFormat="1" ht="126" hidden="1">
      <c r="B22" s="55"/>
      <c r="C22" s="55"/>
      <c r="D22" s="55"/>
      <c r="E22" s="163" t="s">
        <v>319</v>
      </c>
      <c r="F22" s="158" t="s">
        <v>208</v>
      </c>
      <c r="G22" s="167" t="s">
        <v>217</v>
      </c>
    </row>
    <row r="23" spans="2:7" s="79" customFormat="1" ht="130.5" hidden="1">
      <c r="B23" s="55"/>
      <c r="C23" s="55"/>
      <c r="D23" s="55"/>
      <c r="E23" s="165" t="s">
        <v>320</v>
      </c>
      <c r="F23" s="158" t="s">
        <v>209</v>
      </c>
      <c r="G23" s="167" t="s">
        <v>218</v>
      </c>
    </row>
    <row r="24" spans="2:7" s="79" customFormat="1" ht="174" hidden="1">
      <c r="B24" s="55"/>
      <c r="C24" s="55"/>
      <c r="D24" s="55"/>
      <c r="E24" s="161" t="s">
        <v>321</v>
      </c>
      <c r="F24" s="55"/>
      <c r="G24" s="167" t="s">
        <v>219</v>
      </c>
    </row>
    <row r="25" spans="2:7" s="79" customFormat="1" ht="174" hidden="1">
      <c r="B25" s="55"/>
      <c r="C25" s="55"/>
      <c r="D25" s="55"/>
      <c r="E25" s="158" t="s">
        <v>323</v>
      </c>
      <c r="F25" s="55"/>
      <c r="G25" s="167" t="s">
        <v>220</v>
      </c>
    </row>
    <row r="26" spans="2:7" s="79" customFormat="1" ht="87" hidden="1">
      <c r="B26" s="55"/>
      <c r="C26" s="55"/>
      <c r="D26" s="55"/>
      <c r="E26" s="158" t="s">
        <v>324</v>
      </c>
      <c r="F26" s="55"/>
      <c r="G26" s="167" t="s">
        <v>221</v>
      </c>
    </row>
    <row r="27" spans="2:7" s="79" customFormat="1" ht="232" hidden="1">
      <c r="B27" s="55"/>
      <c r="C27" s="55"/>
      <c r="D27" s="55"/>
      <c r="E27" s="164" t="s">
        <v>325</v>
      </c>
      <c r="F27" s="55"/>
      <c r="G27" s="167" t="s">
        <v>222</v>
      </c>
    </row>
    <row r="28" spans="2:7" s="79" customFormat="1" ht="87" hidden="1">
      <c r="B28" s="55"/>
      <c r="C28" s="55"/>
      <c r="D28" s="55"/>
      <c r="E28" s="160" t="s">
        <v>326</v>
      </c>
      <c r="F28" s="55"/>
      <c r="G28" s="168" t="s">
        <v>223</v>
      </c>
    </row>
    <row r="29" spans="2:7" s="79" customFormat="1" ht="87" hidden="1">
      <c r="B29" s="55"/>
      <c r="C29" s="55"/>
      <c r="D29" s="55"/>
      <c r="E29" s="55"/>
      <c r="F29" s="55"/>
      <c r="G29" s="168" t="s">
        <v>224</v>
      </c>
    </row>
    <row r="30" spans="2:7" s="79" customFormat="1" ht="87" hidden="1">
      <c r="B30" s="55"/>
      <c r="C30" s="55"/>
      <c r="D30" s="55"/>
      <c r="E30" s="55"/>
      <c r="F30" s="55"/>
      <c r="G30" s="168" t="s">
        <v>225</v>
      </c>
    </row>
    <row r="31" spans="2:7" s="79" customFormat="1" ht="101.5" hidden="1">
      <c r="B31" s="55"/>
      <c r="C31" s="55"/>
      <c r="D31" s="55"/>
      <c r="E31" s="55"/>
      <c r="F31" s="55"/>
      <c r="G31" s="168" t="s">
        <v>226</v>
      </c>
    </row>
    <row r="32" spans="2:7" s="79" customFormat="1" ht="101.5" hidden="1">
      <c r="B32" s="55"/>
      <c r="C32" s="55"/>
      <c r="D32" s="55"/>
      <c r="E32" s="55"/>
      <c r="F32" s="55"/>
      <c r="G32" s="168" t="s">
        <v>227</v>
      </c>
    </row>
    <row r="33" spans="2:7" s="79" customFormat="1" ht="58" hidden="1">
      <c r="B33" s="55"/>
      <c r="C33" s="55"/>
      <c r="D33" s="55"/>
      <c r="E33" s="55"/>
      <c r="F33" s="55"/>
      <c r="G33" s="168" t="s">
        <v>228</v>
      </c>
    </row>
    <row r="34" spans="2:7" s="79" customFormat="1" ht="87" hidden="1">
      <c r="B34" s="55"/>
      <c r="C34" s="55"/>
      <c r="D34" s="55"/>
      <c r="E34" s="55"/>
      <c r="F34" s="55"/>
      <c r="G34" s="168" t="s">
        <v>229</v>
      </c>
    </row>
    <row r="35" spans="2:7" s="79" customFormat="1" ht="101.5" hidden="1">
      <c r="B35" s="55"/>
      <c r="C35" s="55"/>
      <c r="D35" s="55"/>
      <c r="E35" s="55"/>
      <c r="F35" s="55"/>
      <c r="G35" s="168" t="s">
        <v>230</v>
      </c>
    </row>
    <row r="36" spans="2:7" s="79" customFormat="1" ht="72.5" hidden="1">
      <c r="B36" s="55"/>
      <c r="C36" s="55"/>
      <c r="D36" s="55"/>
      <c r="E36" s="55"/>
      <c r="F36" s="55"/>
      <c r="G36" s="168" t="s">
        <v>231</v>
      </c>
    </row>
    <row r="37" spans="2:7" s="79" customFormat="1" ht="43.5" hidden="1">
      <c r="B37" s="55"/>
      <c r="C37" s="55"/>
      <c r="D37" s="55"/>
      <c r="E37" s="55"/>
      <c r="F37" s="55"/>
      <c r="G37" s="168" t="s">
        <v>232</v>
      </c>
    </row>
    <row r="38" spans="2:7" s="79" customFormat="1"/>
    <row r="39" spans="2:7" s="79" customFormat="1"/>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row r="91" s="79" customFormat="1"/>
    <row r="92" s="79" customFormat="1"/>
    <row r="93" s="79" customFormat="1"/>
  </sheetData>
  <sheetProtection sort="0" autoFilter="0"/>
  <mergeCells count="68">
    <mergeCell ref="CX7:CX8"/>
    <mergeCell ref="DA7:DA8"/>
    <mergeCell ref="DH7:DH8"/>
    <mergeCell ref="DE7:DE8"/>
    <mergeCell ref="DF7:DF8"/>
    <mergeCell ref="DG7:DG8"/>
    <mergeCell ref="DB7:DB8"/>
    <mergeCell ref="DC7:DC8"/>
    <mergeCell ref="DD7:DD8"/>
    <mergeCell ref="BM7:BQ7"/>
    <mergeCell ref="Y6:Y8"/>
    <mergeCell ref="J14:K14"/>
    <mergeCell ref="DI7:DI8"/>
    <mergeCell ref="J11:K11"/>
    <mergeCell ref="J12:K12"/>
    <mergeCell ref="BA7:BF7"/>
    <mergeCell ref="CY6:CY8"/>
    <mergeCell ref="CZ6:CZ8"/>
    <mergeCell ref="BY7:CD7"/>
    <mergeCell ref="CE7:CJ7"/>
    <mergeCell ref="CK7:CP7"/>
    <mergeCell ref="CQ7:CU7"/>
    <mergeCell ref="DA6:DL6"/>
    <mergeCell ref="DJ7:DJ8"/>
    <mergeCell ref="CW7:CW8"/>
    <mergeCell ref="DM6:DM8"/>
    <mergeCell ref="J13:K13"/>
    <mergeCell ref="DK7:DK8"/>
    <mergeCell ref="DL7:DL8"/>
    <mergeCell ref="J9:K9"/>
    <mergeCell ref="J10:K10"/>
    <mergeCell ref="BS7:BX7"/>
    <mergeCell ref="Z6:Z8"/>
    <mergeCell ref="AA6:AA8"/>
    <mergeCell ref="AB6:AB8"/>
    <mergeCell ref="AC6:CX6"/>
    <mergeCell ref="AC7:AH7"/>
    <mergeCell ref="AI7:AN7"/>
    <mergeCell ref="AO7:AT7"/>
    <mergeCell ref="AU7:AZ7"/>
    <mergeCell ref="BG7:BL7"/>
    <mergeCell ref="G6:G8"/>
    <mergeCell ref="H6:H8"/>
    <mergeCell ref="I6:I8"/>
    <mergeCell ref="J6:K8"/>
    <mergeCell ref="B4:AM4"/>
    <mergeCell ref="B6:B8"/>
    <mergeCell ref="C6:C8"/>
    <mergeCell ref="D6:D8"/>
    <mergeCell ref="E6:E8"/>
    <mergeCell ref="F6:F8"/>
    <mergeCell ref="L6:W7"/>
    <mergeCell ref="X6:X8"/>
    <mergeCell ref="BG4:CH4"/>
    <mergeCell ref="CI4:CN4"/>
    <mergeCell ref="BG5:CA5"/>
    <mergeCell ref="CC5:CG5"/>
    <mergeCell ref="CI5:CN5"/>
    <mergeCell ref="C3:AF3"/>
    <mergeCell ref="AG3:AM3"/>
    <mergeCell ref="BH3:CA3"/>
    <mergeCell ref="CB3:CH3"/>
    <mergeCell ref="CK3:CN3"/>
    <mergeCell ref="B1:AF1"/>
    <mergeCell ref="AI1:AL1"/>
    <mergeCell ref="BG1:CA1"/>
    <mergeCell ref="CC1:CG1"/>
    <mergeCell ref="CI1:CN1"/>
  </mergeCells>
  <conditionalFormatting sqref="CX9:CY14">
    <cfRule type="cellIs" dxfId="19" priority="1" operator="equal">
      <formula>1</formula>
    </cfRule>
    <cfRule type="colorScale" priority="2">
      <colorScale>
        <cfvo type="num" val="0"/>
        <cfvo type="num" val="0.6"/>
        <cfvo type="num" val="0.99"/>
        <color rgb="FFC00000"/>
        <color rgb="FFFFEB84"/>
        <color rgb="FF1DA275"/>
      </colorScale>
    </cfRule>
  </conditionalFormatting>
  <dataValidations count="13">
    <dataValidation type="whole" showInputMessage="1" showErrorMessage="1" error="SUPERA LA META PROGRAMADA" sqref="AE9:AE11 AE13 AK9:AK11 AK13 AQ9:AQ11 AQ13 AW9:AW11 AW13 BC9:BC11 BC13 BI9:BI11 BI13 BO9:BO11 BO13 BU9:BU11 BU13 CA9:CA11 CA13 CG9:CG11 CG13 CM9:CM11 CM13 CS9:CS11 CS13" xr:uid="{2FB7AA4D-2DEE-4B5D-9594-6F205AB62A41}">
      <formula1>0</formula1>
      <formula2>#REF!-AC9</formula2>
    </dataValidation>
    <dataValidation type="list" allowBlank="1" showInputMessage="1" showErrorMessage="1" sqref="B15" xr:uid="{73E122EC-D50E-4470-9ACD-3CBFFA5B315C}">
      <formula1>$B$17:$B$20</formula1>
    </dataValidation>
    <dataValidation type="list" allowBlank="1" showInputMessage="1" showErrorMessage="1" sqref="C15" xr:uid="{F97E8E81-1D73-4CDA-9192-8F5E04A8D7A2}">
      <formula1>$C$17:$C$19</formula1>
    </dataValidation>
    <dataValidation type="list" allowBlank="1" showInputMessage="1" showErrorMessage="1" sqref="D15" xr:uid="{9906B003-4B95-492B-8FE6-3BD1E97311B3}">
      <formula1>$D$17:$D$20</formula1>
    </dataValidation>
    <dataValidation type="list" allowBlank="1" showInputMessage="1" showErrorMessage="1" sqref="E15" xr:uid="{56CCCBEB-D2F8-45B2-B207-5F1735ACF59C}">
      <formula1>$E$17:$E$28</formula1>
    </dataValidation>
    <dataValidation type="list" allowBlank="1" showInputMessage="1" showErrorMessage="1" sqref="F15" xr:uid="{6B562BB6-980C-44F8-8134-61654A6978F6}">
      <formula1>$F$17:$F$23</formula1>
    </dataValidation>
    <dataValidation type="list" allowBlank="1" showInputMessage="1" showErrorMessage="1" sqref="G15" xr:uid="{88FA1C12-983C-4367-BB19-BAE413660EA1}">
      <formula1>$G$17:$G$37</formula1>
    </dataValidation>
    <dataValidation type="list" allowBlank="1" showInputMessage="1" showErrorMessage="1" sqref="B9:B14" xr:uid="{2BC79A6D-BCCB-4458-B9C1-DF7FB4DCC533}">
      <formula1>$B$18:$B$21</formula1>
    </dataValidation>
    <dataValidation type="list" allowBlank="1" showInputMessage="1" showErrorMessage="1" sqref="C9:C14" xr:uid="{D1B7DAB4-5A54-4A9A-88A8-E80E25408392}">
      <formula1>$C$18:$C$20</formula1>
    </dataValidation>
    <dataValidation type="list" allowBlank="1" showInputMessage="1" showErrorMessage="1" sqref="D9:D14" xr:uid="{3EE3AAA8-DCBE-47D8-B151-7FB67651313E}">
      <formula1>$D$18:$D$21</formula1>
    </dataValidation>
    <dataValidation type="list" allowBlank="1" showInputMessage="1" showErrorMessage="1" sqref="E9:E14" xr:uid="{70FA8C4D-4BB1-49B6-BA3C-CB012138F166}">
      <formula1>$E$18:$E$29</formula1>
    </dataValidation>
    <dataValidation type="list" allowBlank="1" showInputMessage="1" showErrorMessage="1" sqref="F9:F14" xr:uid="{AE02F252-C025-429A-8CAB-34652BA0AD23}">
      <formula1>$F$18:$F$24</formula1>
    </dataValidation>
    <dataValidation type="list" allowBlank="1" showInputMessage="1" showErrorMessage="1" sqref="G9:G14" xr:uid="{E81AB76B-E456-4FDD-849A-30677489D578}">
      <formula1>$G$18:$G$38</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DJ37"/>
  <sheetViews>
    <sheetView zoomScale="55" zoomScaleNormal="55" workbookViewId="0">
      <pane xSplit="3" ySplit="5" topLeftCell="D6" activePane="bottomRight" state="frozen"/>
      <selection activeCell="H6" sqref="H6:H8"/>
      <selection pane="topRight" activeCell="H6" sqref="H6:H8"/>
      <selection pane="bottomLeft" activeCell="H6" sqref="H6:H8"/>
      <selection pane="bottomRight" activeCell="H6" sqref="H6:H8"/>
    </sheetView>
  </sheetViews>
  <sheetFormatPr baseColWidth="10" defaultColWidth="11.453125" defaultRowHeight="14.5"/>
  <cols>
    <col min="1" max="1" width="5.1796875" customWidth="1"/>
    <col min="2" max="15" width="18.81640625" customWidth="1"/>
    <col min="16" max="42" width="29" customWidth="1"/>
    <col min="43" max="43" width="14.453125" customWidth="1"/>
    <col min="44" max="114" width="29" customWidth="1"/>
  </cols>
  <sheetData>
    <row r="1" spans="1:114" ht="15.5">
      <c r="A1" s="79"/>
      <c r="B1" s="524" t="s">
        <v>48</v>
      </c>
      <c r="C1" s="524"/>
      <c r="D1" s="524"/>
      <c r="E1" s="524"/>
      <c r="F1" s="524"/>
      <c r="G1" s="524"/>
      <c r="H1" s="524"/>
      <c r="I1" s="524"/>
      <c r="J1" s="524"/>
      <c r="K1" s="524"/>
      <c r="L1" s="524"/>
      <c r="M1" s="524"/>
      <c r="N1" s="524"/>
      <c r="O1" s="524"/>
      <c r="P1" s="524"/>
      <c r="Q1" s="103"/>
      <c r="R1" s="525"/>
      <c r="S1" s="525"/>
      <c r="T1" s="525"/>
      <c r="U1" s="525"/>
      <c r="V1" s="80"/>
      <c r="W1" s="79"/>
      <c r="X1" s="79"/>
      <c r="Y1" s="79"/>
      <c r="Z1" s="79"/>
      <c r="AA1" s="79"/>
      <c r="AB1" s="79"/>
      <c r="AC1" s="79"/>
      <c r="AD1" s="79"/>
      <c r="AE1" s="79"/>
      <c r="AF1" s="79"/>
      <c r="AG1" s="79"/>
      <c r="AH1" s="79"/>
      <c r="AI1" s="79"/>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row>
    <row r="2" spans="1:114"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row>
    <row r="3" spans="1:114" ht="16" thickBot="1">
      <c r="A3" s="79"/>
      <c r="B3" s="81" t="s">
        <v>147</v>
      </c>
      <c r="C3" s="527"/>
      <c r="D3" s="527"/>
      <c r="E3" s="527"/>
      <c r="F3" s="527"/>
      <c r="G3" s="527"/>
      <c r="H3" s="527"/>
      <c r="I3" s="527"/>
      <c r="J3" s="527"/>
      <c r="K3" s="527"/>
      <c r="L3" s="527"/>
      <c r="M3" s="527"/>
      <c r="N3" s="527"/>
      <c r="O3" s="527"/>
      <c r="P3" s="528"/>
      <c r="Q3" s="529"/>
      <c r="R3" s="529"/>
      <c r="S3" s="529"/>
      <c r="T3" s="529"/>
      <c r="U3" s="529"/>
      <c r="V3" s="529"/>
      <c r="W3" s="79"/>
      <c r="X3" s="79"/>
      <c r="Y3" s="79"/>
      <c r="Z3" s="79"/>
      <c r="AA3" s="79"/>
      <c r="AB3" s="79"/>
      <c r="AC3" s="79"/>
      <c r="AD3" s="79"/>
      <c r="AE3" s="79"/>
      <c r="AF3" s="79"/>
      <c r="AG3" s="79"/>
      <c r="AH3" s="79"/>
      <c r="AI3" s="79"/>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row>
    <row r="4" spans="1:114" ht="15.5">
      <c r="A4" s="79"/>
      <c r="B4" s="531"/>
      <c r="C4" s="531"/>
      <c r="D4" s="531"/>
      <c r="E4" s="531"/>
      <c r="F4" s="531"/>
      <c r="G4" s="531"/>
      <c r="H4" s="531"/>
      <c r="I4" s="531"/>
      <c r="J4" s="531"/>
      <c r="K4" s="531"/>
      <c r="L4" s="531"/>
      <c r="M4" s="531"/>
      <c r="N4" s="531"/>
      <c r="O4" s="531"/>
      <c r="P4" s="531"/>
      <c r="Q4" s="531"/>
      <c r="R4" s="531"/>
      <c r="S4" s="531"/>
      <c r="T4" s="531"/>
      <c r="U4" s="531"/>
      <c r="V4" s="531"/>
      <c r="W4" s="79"/>
      <c r="X4" s="79"/>
      <c r="Y4" s="79"/>
      <c r="Z4" s="79"/>
      <c r="AA4" s="79"/>
      <c r="AB4" s="79"/>
      <c r="AC4" s="79"/>
      <c r="AD4" s="79"/>
      <c r="AE4" s="79"/>
      <c r="AF4" s="79"/>
      <c r="AG4" s="79"/>
      <c r="AH4" s="79"/>
      <c r="AI4" s="79"/>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row>
    <row r="5" spans="1:114" ht="16" thickBot="1">
      <c r="A5" s="531"/>
      <c r="B5" s="531"/>
      <c r="C5" s="531"/>
      <c r="D5" s="531"/>
      <c r="E5" s="531" t="s">
        <v>152</v>
      </c>
      <c r="F5" s="531"/>
      <c r="G5" s="531"/>
      <c r="H5" s="531"/>
      <c r="I5" s="531"/>
      <c r="J5" s="53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c r="CA5" s="531"/>
      <c r="CB5" s="531"/>
      <c r="CC5" s="531"/>
      <c r="CD5" s="531"/>
      <c r="CE5" s="531"/>
      <c r="CF5" s="531"/>
      <c r="CG5" s="104"/>
      <c r="CH5" s="104"/>
      <c r="CI5" s="104"/>
      <c r="CJ5" s="104"/>
      <c r="CK5" s="104"/>
      <c r="CL5" s="55"/>
      <c r="CM5" s="55"/>
      <c r="CN5" s="55"/>
      <c r="CO5" s="55"/>
      <c r="CP5" s="55"/>
      <c r="CQ5" s="55"/>
      <c r="CR5" s="55"/>
      <c r="CS5" s="55"/>
      <c r="CT5" s="55"/>
      <c r="CU5" s="55"/>
      <c r="CV5" s="55"/>
      <c r="CW5" s="55"/>
      <c r="CX5" s="55"/>
      <c r="CY5" s="55"/>
    </row>
    <row r="6" spans="1:114" ht="16" thickBot="1">
      <c r="A6" s="105"/>
      <c r="B6" s="532" t="s">
        <v>175</v>
      </c>
      <c r="C6" s="532" t="s">
        <v>150</v>
      </c>
      <c r="D6" s="532" t="s">
        <v>298</v>
      </c>
      <c r="E6" s="532" t="s">
        <v>299</v>
      </c>
      <c r="F6" s="532" t="s">
        <v>156</v>
      </c>
      <c r="G6" s="532"/>
      <c r="H6" s="532"/>
      <c r="I6" s="532"/>
      <c r="J6" s="532"/>
      <c r="K6" s="532"/>
      <c r="L6" s="532"/>
      <c r="M6" s="532"/>
      <c r="N6" s="532" t="s">
        <v>300</v>
      </c>
      <c r="O6" s="532"/>
      <c r="P6" s="532"/>
      <c r="Q6" s="532"/>
      <c r="R6" s="532"/>
      <c r="S6" s="532"/>
      <c r="T6" s="532"/>
      <c r="U6" s="532"/>
      <c r="V6" s="532" t="s">
        <v>158</v>
      </c>
      <c r="W6" s="532"/>
      <c r="X6" s="532"/>
      <c r="Y6" s="532"/>
      <c r="Z6" s="532"/>
      <c r="AA6" s="532"/>
      <c r="AB6" s="532"/>
      <c r="AC6" s="532"/>
      <c r="AD6" s="560" t="s">
        <v>159</v>
      </c>
      <c r="AE6" s="560"/>
      <c r="AF6" s="560"/>
      <c r="AG6" s="560"/>
      <c r="AH6" s="560"/>
      <c r="AI6" s="560"/>
      <c r="AJ6" s="560"/>
      <c r="AK6" s="560"/>
      <c r="AL6" s="532" t="s">
        <v>160</v>
      </c>
      <c r="AM6" s="532"/>
      <c r="AN6" s="532"/>
      <c r="AO6" s="532"/>
      <c r="AP6" s="532"/>
      <c r="AQ6" s="532"/>
      <c r="AR6" s="532"/>
      <c r="AS6" s="532"/>
      <c r="AT6" s="560" t="s">
        <v>161</v>
      </c>
      <c r="AU6" s="560"/>
      <c r="AV6" s="560"/>
      <c r="AW6" s="560"/>
      <c r="AX6" s="560"/>
      <c r="AY6" s="560"/>
      <c r="AZ6" s="560"/>
      <c r="BA6" s="560"/>
      <c r="BB6" s="532" t="s">
        <v>162</v>
      </c>
      <c r="BC6" s="532"/>
      <c r="BD6" s="532"/>
      <c r="BE6" s="532"/>
      <c r="BF6" s="532"/>
      <c r="BG6" s="532"/>
      <c r="BH6" s="532"/>
      <c r="BI6" s="532"/>
      <c r="BJ6" s="560" t="s">
        <v>163</v>
      </c>
      <c r="BK6" s="560"/>
      <c r="BL6" s="560"/>
      <c r="BM6" s="560"/>
      <c r="BN6" s="560"/>
      <c r="BO6" s="560"/>
      <c r="BP6" s="560"/>
      <c r="BQ6" s="560"/>
      <c r="BR6" s="532" t="s">
        <v>164</v>
      </c>
      <c r="BS6" s="532"/>
      <c r="BT6" s="532"/>
      <c r="BU6" s="532"/>
      <c r="BV6" s="532"/>
      <c r="BW6" s="532"/>
      <c r="BX6" s="532"/>
      <c r="BY6" s="532"/>
      <c r="BZ6" s="560" t="s">
        <v>165</v>
      </c>
      <c r="CA6" s="560"/>
      <c r="CB6" s="560"/>
      <c r="CC6" s="560"/>
      <c r="CD6" s="560"/>
      <c r="CE6" s="560"/>
      <c r="CF6" s="560"/>
      <c r="CG6" s="560"/>
      <c r="CH6" s="532" t="s">
        <v>166</v>
      </c>
      <c r="CI6" s="532"/>
      <c r="CJ6" s="532"/>
      <c r="CK6" s="532"/>
      <c r="CL6" s="532"/>
      <c r="CM6" s="532"/>
      <c r="CN6" s="532"/>
      <c r="CO6" s="532"/>
      <c r="CP6" s="560" t="s">
        <v>167</v>
      </c>
      <c r="CQ6" s="560"/>
      <c r="CR6" s="560"/>
      <c r="CS6" s="560"/>
      <c r="CT6" s="560"/>
      <c r="CU6" s="560"/>
      <c r="CV6" s="560"/>
      <c r="CW6" s="560"/>
      <c r="CX6" s="532" t="s">
        <v>154</v>
      </c>
      <c r="CY6" s="556"/>
      <c r="CZ6" s="556"/>
      <c r="DA6" s="556"/>
      <c r="DB6" s="556"/>
      <c r="DC6" s="556"/>
      <c r="DD6" s="556"/>
      <c r="DE6" s="556"/>
      <c r="DF6" s="556"/>
      <c r="DG6" s="556"/>
      <c r="DH6" s="556"/>
      <c r="DI6" s="557"/>
      <c r="DJ6" s="536" t="s">
        <v>155</v>
      </c>
    </row>
    <row r="7" spans="1:114" ht="15.75" customHeight="1">
      <c r="A7" s="105"/>
      <c r="B7" s="532"/>
      <c r="C7" s="532"/>
      <c r="D7" s="532"/>
      <c r="E7" s="532"/>
      <c r="F7" s="532" t="s">
        <v>176</v>
      </c>
      <c r="G7" s="532"/>
      <c r="H7" s="532"/>
      <c r="I7" s="532"/>
      <c r="J7" s="561"/>
      <c r="K7" s="561"/>
      <c r="L7" s="532" t="s">
        <v>301</v>
      </c>
      <c r="M7" s="532" t="s">
        <v>302</v>
      </c>
      <c r="N7" s="532" t="s">
        <v>176</v>
      </c>
      <c r="O7" s="532"/>
      <c r="P7" s="532"/>
      <c r="Q7" s="532"/>
      <c r="R7" s="561"/>
      <c r="S7" s="561"/>
      <c r="T7" s="532" t="s">
        <v>177</v>
      </c>
      <c r="U7" s="532" t="s">
        <v>303</v>
      </c>
      <c r="V7" s="532" t="s">
        <v>176</v>
      </c>
      <c r="W7" s="532"/>
      <c r="X7" s="532"/>
      <c r="Y7" s="532"/>
      <c r="Z7" s="561"/>
      <c r="AA7" s="561"/>
      <c r="AB7" s="532" t="s">
        <v>177</v>
      </c>
      <c r="AC7" s="532" t="s">
        <v>303</v>
      </c>
      <c r="AD7" s="532" t="s">
        <v>176</v>
      </c>
      <c r="AE7" s="532"/>
      <c r="AF7" s="532"/>
      <c r="AG7" s="532"/>
      <c r="AH7" s="561"/>
      <c r="AI7" s="561"/>
      <c r="AJ7" s="532" t="s">
        <v>177</v>
      </c>
      <c r="AK7" s="532" t="s">
        <v>303</v>
      </c>
      <c r="AL7" s="532" t="s">
        <v>176</v>
      </c>
      <c r="AM7" s="532"/>
      <c r="AN7" s="532"/>
      <c r="AO7" s="532"/>
      <c r="AP7" s="561"/>
      <c r="AQ7" s="561"/>
      <c r="AR7" s="532" t="s">
        <v>177</v>
      </c>
      <c r="AS7" s="532" t="s">
        <v>303</v>
      </c>
      <c r="AT7" s="532" t="s">
        <v>176</v>
      </c>
      <c r="AU7" s="532"/>
      <c r="AV7" s="532"/>
      <c r="AW7" s="532"/>
      <c r="AX7" s="561"/>
      <c r="AY7" s="561"/>
      <c r="AZ7" s="532" t="s">
        <v>177</v>
      </c>
      <c r="BA7" s="532" t="s">
        <v>303</v>
      </c>
      <c r="BB7" s="532" t="s">
        <v>176</v>
      </c>
      <c r="BC7" s="532"/>
      <c r="BD7" s="532"/>
      <c r="BE7" s="532"/>
      <c r="BF7" s="561"/>
      <c r="BG7" s="561"/>
      <c r="BH7" s="532" t="s">
        <v>177</v>
      </c>
      <c r="BI7" s="532" t="s">
        <v>303</v>
      </c>
      <c r="BJ7" s="532" t="s">
        <v>176</v>
      </c>
      <c r="BK7" s="532"/>
      <c r="BL7" s="532"/>
      <c r="BM7" s="532"/>
      <c r="BN7" s="561"/>
      <c r="BO7" s="561"/>
      <c r="BP7" s="532" t="s">
        <v>177</v>
      </c>
      <c r="BQ7" s="532" t="s">
        <v>303</v>
      </c>
      <c r="BR7" s="532" t="s">
        <v>176</v>
      </c>
      <c r="BS7" s="532"/>
      <c r="BT7" s="532"/>
      <c r="BU7" s="532"/>
      <c r="BV7" s="561"/>
      <c r="BW7" s="561"/>
      <c r="BX7" s="532" t="s">
        <v>177</v>
      </c>
      <c r="BY7" s="532" t="s">
        <v>303</v>
      </c>
      <c r="BZ7" s="532" t="s">
        <v>176</v>
      </c>
      <c r="CA7" s="532"/>
      <c r="CB7" s="532"/>
      <c r="CC7" s="532"/>
      <c r="CD7" s="561"/>
      <c r="CE7" s="561"/>
      <c r="CF7" s="532" t="s">
        <v>177</v>
      </c>
      <c r="CG7" s="532" t="s">
        <v>303</v>
      </c>
      <c r="CH7" s="532" t="s">
        <v>176</v>
      </c>
      <c r="CI7" s="532"/>
      <c r="CJ7" s="532"/>
      <c r="CK7" s="532"/>
      <c r="CL7" s="561"/>
      <c r="CM7" s="561"/>
      <c r="CN7" s="532" t="s">
        <v>177</v>
      </c>
      <c r="CO7" s="532" t="s">
        <v>303</v>
      </c>
      <c r="CP7" s="532" t="s">
        <v>176</v>
      </c>
      <c r="CQ7" s="532"/>
      <c r="CR7" s="532"/>
      <c r="CS7" s="532"/>
      <c r="CT7" s="561"/>
      <c r="CU7" s="561"/>
      <c r="CV7" s="532" t="s">
        <v>177</v>
      </c>
      <c r="CW7" s="532" t="s">
        <v>303</v>
      </c>
      <c r="CX7" s="532" t="s">
        <v>156</v>
      </c>
      <c r="CY7" s="565" t="s">
        <v>157</v>
      </c>
      <c r="CZ7" s="541" t="s">
        <v>158</v>
      </c>
      <c r="DA7" s="541" t="s">
        <v>159</v>
      </c>
      <c r="DB7" s="541" t="s">
        <v>160</v>
      </c>
      <c r="DC7" s="541" t="s">
        <v>161</v>
      </c>
      <c r="DD7" s="541" t="s">
        <v>162</v>
      </c>
      <c r="DE7" s="541" t="s">
        <v>163</v>
      </c>
      <c r="DF7" s="541" t="s">
        <v>164</v>
      </c>
      <c r="DG7" s="541" t="s">
        <v>165</v>
      </c>
      <c r="DH7" s="541" t="s">
        <v>166</v>
      </c>
      <c r="DI7" s="543" t="s">
        <v>167</v>
      </c>
      <c r="DJ7" s="537"/>
    </row>
    <row r="8" spans="1:114" ht="31.5" customHeight="1">
      <c r="A8" s="105"/>
      <c r="B8" s="532"/>
      <c r="C8" s="532"/>
      <c r="D8" s="532"/>
      <c r="E8" s="532"/>
      <c r="F8" s="532" t="s">
        <v>304</v>
      </c>
      <c r="G8" s="532"/>
      <c r="H8" s="532" t="s">
        <v>305</v>
      </c>
      <c r="I8" s="532"/>
      <c r="J8" s="532"/>
      <c r="K8" s="532"/>
      <c r="L8" s="532"/>
      <c r="M8" s="532"/>
      <c r="N8" s="532" t="s">
        <v>306</v>
      </c>
      <c r="O8" s="532"/>
      <c r="P8" s="532" t="s">
        <v>307</v>
      </c>
      <c r="Q8" s="532"/>
      <c r="R8" s="532"/>
      <c r="S8" s="532"/>
      <c r="T8" s="532"/>
      <c r="U8" s="532"/>
      <c r="V8" s="532" t="s">
        <v>306</v>
      </c>
      <c r="W8" s="532"/>
      <c r="X8" s="532" t="s">
        <v>307</v>
      </c>
      <c r="Y8" s="532"/>
      <c r="Z8" s="532"/>
      <c r="AA8" s="532"/>
      <c r="AB8" s="532"/>
      <c r="AC8" s="532"/>
      <c r="AD8" s="532" t="s">
        <v>306</v>
      </c>
      <c r="AE8" s="532"/>
      <c r="AF8" s="532" t="s">
        <v>307</v>
      </c>
      <c r="AG8" s="532"/>
      <c r="AH8" s="532"/>
      <c r="AI8" s="532"/>
      <c r="AJ8" s="532"/>
      <c r="AK8" s="532"/>
      <c r="AL8" s="532" t="s">
        <v>306</v>
      </c>
      <c r="AM8" s="532"/>
      <c r="AN8" s="532" t="s">
        <v>307</v>
      </c>
      <c r="AO8" s="532"/>
      <c r="AP8" s="532"/>
      <c r="AQ8" s="532"/>
      <c r="AR8" s="532"/>
      <c r="AS8" s="532"/>
      <c r="AT8" s="532" t="s">
        <v>306</v>
      </c>
      <c r="AU8" s="532"/>
      <c r="AV8" s="532" t="s">
        <v>307</v>
      </c>
      <c r="AW8" s="532"/>
      <c r="AX8" s="532"/>
      <c r="AY8" s="532"/>
      <c r="AZ8" s="532"/>
      <c r="BA8" s="532"/>
      <c r="BB8" s="532" t="s">
        <v>306</v>
      </c>
      <c r="BC8" s="532"/>
      <c r="BD8" s="532" t="s">
        <v>307</v>
      </c>
      <c r="BE8" s="532"/>
      <c r="BF8" s="532"/>
      <c r="BG8" s="532"/>
      <c r="BH8" s="532"/>
      <c r="BI8" s="532"/>
      <c r="BJ8" s="532" t="s">
        <v>306</v>
      </c>
      <c r="BK8" s="532"/>
      <c r="BL8" s="532" t="s">
        <v>307</v>
      </c>
      <c r="BM8" s="532"/>
      <c r="BN8" s="532"/>
      <c r="BO8" s="532"/>
      <c r="BP8" s="532"/>
      <c r="BQ8" s="532"/>
      <c r="BR8" s="532" t="s">
        <v>306</v>
      </c>
      <c r="BS8" s="532"/>
      <c r="BT8" s="532" t="s">
        <v>307</v>
      </c>
      <c r="BU8" s="532"/>
      <c r="BV8" s="532"/>
      <c r="BW8" s="532"/>
      <c r="BX8" s="532"/>
      <c r="BY8" s="532"/>
      <c r="BZ8" s="532" t="s">
        <v>306</v>
      </c>
      <c r="CA8" s="532"/>
      <c r="CB8" s="532" t="s">
        <v>307</v>
      </c>
      <c r="CC8" s="532"/>
      <c r="CD8" s="532"/>
      <c r="CE8" s="532"/>
      <c r="CF8" s="532"/>
      <c r="CG8" s="532"/>
      <c r="CH8" s="532" t="s">
        <v>306</v>
      </c>
      <c r="CI8" s="532"/>
      <c r="CJ8" s="532" t="s">
        <v>307</v>
      </c>
      <c r="CK8" s="532"/>
      <c r="CL8" s="532"/>
      <c r="CM8" s="532"/>
      <c r="CN8" s="532"/>
      <c r="CO8" s="532"/>
      <c r="CP8" s="532" t="s">
        <v>306</v>
      </c>
      <c r="CQ8" s="532"/>
      <c r="CR8" s="532" t="s">
        <v>307</v>
      </c>
      <c r="CS8" s="532"/>
      <c r="CT8" s="532"/>
      <c r="CU8" s="532"/>
      <c r="CV8" s="532"/>
      <c r="CW8" s="532"/>
      <c r="CX8" s="532"/>
      <c r="CY8" s="566"/>
      <c r="CZ8" s="563"/>
      <c r="DA8" s="563"/>
      <c r="DB8" s="563"/>
      <c r="DC8" s="563"/>
      <c r="DD8" s="563"/>
      <c r="DE8" s="563"/>
      <c r="DF8" s="563"/>
      <c r="DG8" s="563"/>
      <c r="DH8" s="563"/>
      <c r="DI8" s="564"/>
      <c r="DJ8" s="538"/>
    </row>
    <row r="9" spans="1:114" ht="66.75" customHeight="1" thickBot="1">
      <c r="A9" s="105"/>
      <c r="B9" s="532"/>
      <c r="C9" s="532"/>
      <c r="D9" s="532"/>
      <c r="E9" s="532"/>
      <c r="F9" s="228" t="s">
        <v>308</v>
      </c>
      <c r="G9" s="228" t="s">
        <v>299</v>
      </c>
      <c r="H9" s="228" t="s">
        <v>308</v>
      </c>
      <c r="I9" s="228" t="s">
        <v>309</v>
      </c>
      <c r="J9" s="228" t="s">
        <v>310</v>
      </c>
      <c r="K9" s="228" t="s">
        <v>311</v>
      </c>
      <c r="L9" s="532"/>
      <c r="M9" s="532"/>
      <c r="N9" s="228" t="s">
        <v>308</v>
      </c>
      <c r="O9" s="228" t="s">
        <v>299</v>
      </c>
      <c r="P9" s="228" t="s">
        <v>312</v>
      </c>
      <c r="Q9" s="228" t="s">
        <v>309</v>
      </c>
      <c r="R9" s="228" t="s">
        <v>310</v>
      </c>
      <c r="S9" s="228" t="s">
        <v>311</v>
      </c>
      <c r="T9" s="532"/>
      <c r="U9" s="532"/>
      <c r="V9" s="228" t="s">
        <v>308</v>
      </c>
      <c r="W9" s="228" t="s">
        <v>299</v>
      </c>
      <c r="X9" s="228" t="s">
        <v>312</v>
      </c>
      <c r="Y9" s="228" t="s">
        <v>309</v>
      </c>
      <c r="Z9" s="228" t="s">
        <v>310</v>
      </c>
      <c r="AA9" s="228" t="s">
        <v>311</v>
      </c>
      <c r="AB9" s="532"/>
      <c r="AC9" s="532"/>
      <c r="AD9" s="228" t="s">
        <v>308</v>
      </c>
      <c r="AE9" s="228" t="s">
        <v>299</v>
      </c>
      <c r="AF9" s="228" t="s">
        <v>312</v>
      </c>
      <c r="AG9" s="228" t="s">
        <v>309</v>
      </c>
      <c r="AH9" s="228" t="s">
        <v>310</v>
      </c>
      <c r="AI9" s="228" t="s">
        <v>311</v>
      </c>
      <c r="AJ9" s="532"/>
      <c r="AK9" s="532"/>
      <c r="AL9" s="228" t="s">
        <v>308</v>
      </c>
      <c r="AM9" s="228" t="s">
        <v>299</v>
      </c>
      <c r="AN9" s="228" t="s">
        <v>312</v>
      </c>
      <c r="AO9" s="228" t="s">
        <v>309</v>
      </c>
      <c r="AP9" s="228" t="s">
        <v>310</v>
      </c>
      <c r="AQ9" s="228" t="s">
        <v>311</v>
      </c>
      <c r="AR9" s="532"/>
      <c r="AS9" s="532"/>
      <c r="AT9" s="228" t="s">
        <v>308</v>
      </c>
      <c r="AU9" s="228" t="s">
        <v>299</v>
      </c>
      <c r="AV9" s="228" t="s">
        <v>312</v>
      </c>
      <c r="AW9" s="228" t="s">
        <v>309</v>
      </c>
      <c r="AX9" s="228" t="s">
        <v>310</v>
      </c>
      <c r="AY9" s="228" t="s">
        <v>311</v>
      </c>
      <c r="AZ9" s="532"/>
      <c r="BA9" s="532"/>
      <c r="BB9" s="228" t="s">
        <v>308</v>
      </c>
      <c r="BC9" s="228" t="s">
        <v>299</v>
      </c>
      <c r="BD9" s="228" t="s">
        <v>312</v>
      </c>
      <c r="BE9" s="228" t="s">
        <v>309</v>
      </c>
      <c r="BF9" s="228" t="s">
        <v>310</v>
      </c>
      <c r="BG9" s="228" t="s">
        <v>311</v>
      </c>
      <c r="BH9" s="532"/>
      <c r="BI9" s="532"/>
      <c r="BJ9" s="228" t="s">
        <v>308</v>
      </c>
      <c r="BK9" s="228" t="s">
        <v>299</v>
      </c>
      <c r="BL9" s="228" t="s">
        <v>312</v>
      </c>
      <c r="BM9" s="228" t="s">
        <v>309</v>
      </c>
      <c r="BN9" s="228" t="s">
        <v>310</v>
      </c>
      <c r="BO9" s="228" t="s">
        <v>311</v>
      </c>
      <c r="BP9" s="532"/>
      <c r="BQ9" s="532"/>
      <c r="BR9" s="228" t="s">
        <v>308</v>
      </c>
      <c r="BS9" s="228" t="s">
        <v>299</v>
      </c>
      <c r="BT9" s="228" t="s">
        <v>312</v>
      </c>
      <c r="BU9" s="228" t="s">
        <v>309</v>
      </c>
      <c r="BV9" s="228" t="s">
        <v>310</v>
      </c>
      <c r="BW9" s="228" t="s">
        <v>311</v>
      </c>
      <c r="BX9" s="532"/>
      <c r="BY9" s="532"/>
      <c r="BZ9" s="228" t="s">
        <v>308</v>
      </c>
      <c r="CA9" s="228" t="s">
        <v>299</v>
      </c>
      <c r="CB9" s="228" t="s">
        <v>312</v>
      </c>
      <c r="CC9" s="228" t="s">
        <v>309</v>
      </c>
      <c r="CD9" s="228" t="s">
        <v>310</v>
      </c>
      <c r="CE9" s="228" t="s">
        <v>311</v>
      </c>
      <c r="CF9" s="532"/>
      <c r="CG9" s="532"/>
      <c r="CH9" s="228" t="s">
        <v>308</v>
      </c>
      <c r="CI9" s="228" t="s">
        <v>299</v>
      </c>
      <c r="CJ9" s="228" t="s">
        <v>312</v>
      </c>
      <c r="CK9" s="228" t="s">
        <v>309</v>
      </c>
      <c r="CL9" s="228" t="s">
        <v>310</v>
      </c>
      <c r="CM9" s="228" t="s">
        <v>311</v>
      </c>
      <c r="CN9" s="532"/>
      <c r="CO9" s="532"/>
      <c r="CP9" s="228" t="s">
        <v>308</v>
      </c>
      <c r="CQ9" s="228" t="s">
        <v>299</v>
      </c>
      <c r="CR9" s="228" t="s">
        <v>312</v>
      </c>
      <c r="CS9" s="228" t="s">
        <v>309</v>
      </c>
      <c r="CT9" s="228" t="s">
        <v>310</v>
      </c>
      <c r="CU9" s="228" t="s">
        <v>311</v>
      </c>
      <c r="CV9" s="532"/>
      <c r="CW9" s="532"/>
      <c r="CX9" s="532"/>
      <c r="CY9" s="567"/>
      <c r="CZ9" s="542"/>
      <c r="DA9" s="542"/>
      <c r="DB9" s="542"/>
      <c r="DC9" s="542"/>
      <c r="DD9" s="542"/>
      <c r="DE9" s="542"/>
      <c r="DF9" s="542"/>
      <c r="DG9" s="542"/>
      <c r="DH9" s="542"/>
      <c r="DI9" s="544"/>
      <c r="DJ9" s="562"/>
    </row>
    <row r="10" spans="1:114" ht="202" thickBot="1">
      <c r="A10" s="82"/>
      <c r="B10" s="252" t="s">
        <v>178</v>
      </c>
      <c r="C10" s="96" t="s">
        <v>179</v>
      </c>
      <c r="D10" s="96"/>
      <c r="E10" s="255"/>
      <c r="F10" s="37"/>
      <c r="G10" s="37"/>
      <c r="H10" s="37"/>
      <c r="I10" s="37"/>
      <c r="J10" s="37"/>
      <c r="K10" s="33"/>
      <c r="L10" s="110"/>
      <c r="M10" s="110"/>
      <c r="N10" s="37"/>
      <c r="O10" s="37"/>
      <c r="P10" s="37"/>
      <c r="Q10" s="37"/>
      <c r="R10" s="37"/>
      <c r="S10" s="33"/>
      <c r="T10" s="110"/>
      <c r="U10" s="110"/>
      <c r="V10" s="37"/>
      <c r="W10" s="37"/>
      <c r="X10" s="37"/>
      <c r="Y10" s="37"/>
      <c r="Z10" s="33"/>
      <c r="AA10" s="109"/>
      <c r="AB10" s="110"/>
      <c r="AC10" s="110"/>
      <c r="AD10" s="37"/>
      <c r="AE10" s="37"/>
      <c r="AF10" s="37"/>
      <c r="AG10" s="37"/>
      <c r="AH10" s="33"/>
      <c r="AI10" s="109"/>
      <c r="AJ10" s="110"/>
      <c r="AK10" s="110"/>
      <c r="AL10" s="37"/>
      <c r="AM10" s="37"/>
      <c r="AN10" s="37"/>
      <c r="AO10" s="37"/>
      <c r="AP10" s="33"/>
      <c r="AQ10" s="109"/>
      <c r="AR10" s="110"/>
      <c r="AS10" s="110"/>
      <c r="AT10" s="149"/>
      <c r="AU10" s="149"/>
      <c r="AV10" s="149"/>
      <c r="AW10" s="149"/>
      <c r="AX10" s="33"/>
      <c r="AY10" s="109"/>
      <c r="AZ10" s="147"/>
      <c r="BA10" s="147"/>
      <c r="BB10" s="37"/>
      <c r="BC10" s="37"/>
      <c r="BD10" s="37"/>
      <c r="BE10" s="37"/>
      <c r="BF10" s="33"/>
      <c r="BG10" s="109"/>
      <c r="BH10" s="110"/>
      <c r="BI10" s="110"/>
      <c r="BJ10" s="37"/>
      <c r="BK10" s="37"/>
      <c r="BL10" s="37"/>
      <c r="BM10" s="37"/>
      <c r="BN10" s="33"/>
      <c r="BO10" s="109"/>
      <c r="BP10" s="110"/>
      <c r="BQ10" s="110"/>
      <c r="BR10" s="37"/>
      <c r="BS10" s="37"/>
      <c r="BT10" s="37"/>
      <c r="BU10" s="37"/>
      <c r="BV10" s="33"/>
      <c r="BW10" s="109"/>
      <c r="BX10" s="110"/>
      <c r="BY10" s="110"/>
      <c r="BZ10" s="37"/>
      <c r="CA10" s="37"/>
      <c r="CB10" s="37"/>
      <c r="CC10" s="37"/>
      <c r="CD10" s="33"/>
      <c r="CE10" s="109"/>
      <c r="CF10" s="110"/>
      <c r="CG10" s="110"/>
      <c r="CH10" s="37"/>
      <c r="CI10" s="37"/>
      <c r="CJ10" s="37"/>
      <c r="CK10" s="37"/>
      <c r="CL10" s="33"/>
      <c r="CM10" s="109"/>
      <c r="CN10" s="110"/>
      <c r="CO10" s="110"/>
      <c r="CP10" s="37"/>
      <c r="CQ10" s="37"/>
      <c r="CR10" s="37"/>
      <c r="CS10" s="37"/>
      <c r="CT10" s="33"/>
      <c r="CU10" s="109"/>
      <c r="CV10" s="110"/>
      <c r="CW10" s="110"/>
      <c r="CX10" s="256"/>
      <c r="CY10" s="236"/>
      <c r="CZ10" s="130"/>
      <c r="DA10" s="131"/>
      <c r="DB10" s="128"/>
      <c r="DC10" s="84"/>
      <c r="DD10" s="84"/>
      <c r="DE10" s="84"/>
      <c r="DF10" s="84"/>
      <c r="DG10" s="84"/>
      <c r="DH10" s="84"/>
      <c r="DI10" s="85"/>
      <c r="DJ10" s="106"/>
    </row>
    <row r="11" spans="1:114" ht="202" thickBot="1">
      <c r="A11" s="82"/>
      <c r="B11" s="252" t="s">
        <v>180</v>
      </c>
      <c r="C11" s="96" t="s">
        <v>179</v>
      </c>
      <c r="D11" s="96"/>
      <c r="E11" s="255"/>
      <c r="F11" s="37"/>
      <c r="G11" s="37"/>
      <c r="H11" s="37"/>
      <c r="I11" s="37"/>
      <c r="J11" s="37"/>
      <c r="K11" s="33"/>
      <c r="L11" s="110"/>
      <c r="M11" s="110"/>
      <c r="N11" s="37"/>
      <c r="O11" s="37"/>
      <c r="P11" s="37"/>
      <c r="Q11" s="37"/>
      <c r="R11" s="37"/>
      <c r="S11" s="33"/>
      <c r="T11" s="110"/>
      <c r="U11" s="110"/>
      <c r="V11" s="37"/>
      <c r="W11" s="37"/>
      <c r="X11" s="37"/>
      <c r="Y11" s="37"/>
      <c r="Z11" s="33"/>
      <c r="AA11" s="109"/>
      <c r="AB11" s="110"/>
      <c r="AC11" s="110"/>
      <c r="AD11" s="37"/>
      <c r="AE11" s="37"/>
      <c r="AF11" s="37"/>
      <c r="AG11" s="37"/>
      <c r="AH11" s="33"/>
      <c r="AI11" s="109"/>
      <c r="AJ11" s="110"/>
      <c r="AK11" s="110"/>
      <c r="AL11" s="37"/>
      <c r="AM11" s="37"/>
      <c r="AN11" s="37"/>
      <c r="AO11" s="37"/>
      <c r="AP11" s="33"/>
      <c r="AQ11" s="109"/>
      <c r="AR11" s="110"/>
      <c r="AS11" s="110"/>
      <c r="AT11" s="149"/>
      <c r="AU11" s="149"/>
      <c r="AV11" s="149"/>
      <c r="AW11" s="149"/>
      <c r="AX11" s="33"/>
      <c r="AY11" s="109"/>
      <c r="AZ11" s="147"/>
      <c r="BA11" s="147"/>
      <c r="BB11" s="37"/>
      <c r="BC11" s="37"/>
      <c r="BD11" s="37"/>
      <c r="BE11" s="37"/>
      <c r="BF11" s="33"/>
      <c r="BG11" s="109"/>
      <c r="BH11" s="110"/>
      <c r="BI11" s="110"/>
      <c r="BJ11" s="37"/>
      <c r="BK11" s="37"/>
      <c r="BL11" s="37"/>
      <c r="BM11" s="37"/>
      <c r="BN11" s="33"/>
      <c r="BO11" s="109"/>
      <c r="BP11" s="110"/>
      <c r="BQ11" s="110"/>
      <c r="BR11" s="37"/>
      <c r="BS11" s="37"/>
      <c r="BT11" s="37"/>
      <c r="BU11" s="37"/>
      <c r="BV11" s="33"/>
      <c r="BW11" s="109"/>
      <c r="BX11" s="110"/>
      <c r="BY11" s="110"/>
      <c r="BZ11" s="37"/>
      <c r="CA11" s="37"/>
      <c r="CB11" s="37"/>
      <c r="CC11" s="37"/>
      <c r="CD11" s="33"/>
      <c r="CE11" s="109"/>
      <c r="CF11" s="110"/>
      <c r="CG11" s="110"/>
      <c r="CH11" s="37"/>
      <c r="CI11" s="37"/>
      <c r="CJ11" s="37"/>
      <c r="CK11" s="37"/>
      <c r="CL11" s="33"/>
      <c r="CM11" s="109"/>
      <c r="CN11" s="110"/>
      <c r="CO11" s="110"/>
      <c r="CP11" s="37"/>
      <c r="CQ11" s="37"/>
      <c r="CR11" s="37"/>
      <c r="CS11" s="37"/>
      <c r="CT11" s="33"/>
      <c r="CU11" s="109"/>
      <c r="CV11" s="110"/>
      <c r="CW11" s="110"/>
      <c r="CX11" s="256"/>
      <c r="CY11" s="236"/>
      <c r="CZ11" s="140"/>
      <c r="DA11" s="131"/>
      <c r="DB11" s="128"/>
      <c r="DC11" s="97"/>
      <c r="DD11" s="97"/>
      <c r="DE11" s="97"/>
      <c r="DF11" s="97"/>
      <c r="DG11" s="97"/>
      <c r="DH11" s="97"/>
      <c r="DI11" s="101"/>
      <c r="DJ11" s="112"/>
    </row>
    <row r="12" spans="1:114" ht="202" thickBot="1">
      <c r="A12" s="79"/>
      <c r="B12" s="252" t="s">
        <v>49</v>
      </c>
      <c r="C12" s="96" t="s">
        <v>179</v>
      </c>
      <c r="D12" s="96"/>
      <c r="E12" s="255"/>
      <c r="F12" s="37"/>
      <c r="G12" s="37"/>
      <c r="H12" s="37"/>
      <c r="I12" s="37"/>
      <c r="J12" s="37"/>
      <c r="K12" s="33"/>
      <c r="L12" s="110"/>
      <c r="M12" s="110"/>
      <c r="N12" s="37"/>
      <c r="O12" s="37"/>
      <c r="P12" s="37"/>
      <c r="Q12" s="37"/>
      <c r="R12" s="37"/>
      <c r="S12" s="33"/>
      <c r="T12" s="110"/>
      <c r="U12" s="110"/>
      <c r="V12" s="37"/>
      <c r="W12" s="37"/>
      <c r="X12" s="37"/>
      <c r="Y12" s="37"/>
      <c r="Z12" s="33"/>
      <c r="AA12" s="109"/>
      <c r="AB12" s="110"/>
      <c r="AC12" s="110"/>
      <c r="AD12" s="37"/>
      <c r="AE12" s="37"/>
      <c r="AF12" s="37"/>
      <c r="AG12" s="37"/>
      <c r="AH12" s="33"/>
      <c r="AI12" s="109"/>
      <c r="AJ12" s="110"/>
      <c r="AK12" s="110"/>
      <c r="AL12" s="37"/>
      <c r="AM12" s="37"/>
      <c r="AN12" s="37"/>
      <c r="AO12" s="37"/>
      <c r="AP12" s="33"/>
      <c r="AQ12" s="109"/>
      <c r="AR12" s="110"/>
      <c r="AS12" s="110"/>
      <c r="AT12" s="149"/>
      <c r="AU12" s="149"/>
      <c r="AV12" s="149"/>
      <c r="AW12" s="149"/>
      <c r="AX12" s="33"/>
      <c r="AY12" s="109"/>
      <c r="AZ12" s="147"/>
      <c r="BA12" s="147"/>
      <c r="BB12" s="37"/>
      <c r="BC12" s="37"/>
      <c r="BD12" s="37"/>
      <c r="BE12" s="37"/>
      <c r="BF12" s="33"/>
      <c r="BG12" s="109"/>
      <c r="BH12" s="110"/>
      <c r="BI12" s="110"/>
      <c r="BJ12" s="37"/>
      <c r="BK12" s="37"/>
      <c r="BL12" s="37"/>
      <c r="BM12" s="37"/>
      <c r="BN12" s="33"/>
      <c r="BO12" s="109"/>
      <c r="BP12" s="110"/>
      <c r="BQ12" s="110"/>
      <c r="BR12" s="37"/>
      <c r="BS12" s="37"/>
      <c r="BT12" s="37"/>
      <c r="BU12" s="37"/>
      <c r="BV12" s="33"/>
      <c r="BW12" s="109"/>
      <c r="BX12" s="110"/>
      <c r="BY12" s="110"/>
      <c r="BZ12" s="37"/>
      <c r="CA12" s="37"/>
      <c r="CB12" s="37"/>
      <c r="CC12" s="37"/>
      <c r="CD12" s="33"/>
      <c r="CE12" s="109"/>
      <c r="CF12" s="110"/>
      <c r="CG12" s="110"/>
      <c r="CH12" s="37"/>
      <c r="CI12" s="37"/>
      <c r="CJ12" s="37"/>
      <c r="CK12" s="37"/>
      <c r="CL12" s="33"/>
      <c r="CM12" s="109"/>
      <c r="CN12" s="110"/>
      <c r="CO12" s="110"/>
      <c r="CP12" s="37"/>
      <c r="CQ12" s="37"/>
      <c r="CR12" s="37"/>
      <c r="CS12" s="37"/>
      <c r="CT12" s="33"/>
      <c r="CU12" s="109"/>
      <c r="CV12" s="110"/>
      <c r="CW12" s="110"/>
      <c r="CX12" s="256"/>
      <c r="CY12" s="99"/>
      <c r="CZ12" s="131"/>
      <c r="DA12" s="131"/>
      <c r="DB12" s="128"/>
      <c r="DC12" s="97"/>
      <c r="DD12" s="97"/>
      <c r="DE12" s="97"/>
      <c r="DF12" s="97"/>
      <c r="DG12" s="97"/>
      <c r="DH12" s="97"/>
      <c r="DI12" s="101"/>
      <c r="DJ12" s="112"/>
    </row>
    <row r="13" spans="1:114" ht="202" thickBot="1">
      <c r="A13" s="79"/>
      <c r="B13" s="252" t="s">
        <v>181</v>
      </c>
      <c r="C13" s="96" t="s">
        <v>179</v>
      </c>
      <c r="D13" s="96"/>
      <c r="E13" s="255"/>
      <c r="F13" s="37"/>
      <c r="G13" s="37"/>
      <c r="H13" s="37"/>
      <c r="I13" s="37"/>
      <c r="J13" s="37"/>
      <c r="K13" s="33"/>
      <c r="L13" s="110"/>
      <c r="M13" s="110"/>
      <c r="N13" s="37"/>
      <c r="O13" s="37"/>
      <c r="P13" s="37"/>
      <c r="Q13" s="37"/>
      <c r="R13" s="37"/>
      <c r="S13" s="33"/>
      <c r="T13" s="110"/>
      <c r="U13" s="110"/>
      <c r="V13" s="37"/>
      <c r="W13" s="37"/>
      <c r="X13" s="37"/>
      <c r="Y13" s="37"/>
      <c r="Z13" s="33"/>
      <c r="AA13" s="109"/>
      <c r="AB13" s="110"/>
      <c r="AC13" s="110"/>
      <c r="AD13" s="37"/>
      <c r="AE13" s="37"/>
      <c r="AF13" s="37"/>
      <c r="AG13" s="37"/>
      <c r="AH13" s="33"/>
      <c r="AI13" s="109"/>
      <c r="AJ13" s="110"/>
      <c r="AK13" s="110"/>
      <c r="AL13" s="37"/>
      <c r="AM13" s="37"/>
      <c r="AN13" s="37"/>
      <c r="AO13" s="37"/>
      <c r="AP13" s="33"/>
      <c r="AQ13" s="109"/>
      <c r="AR13" s="110"/>
      <c r="AS13" s="110"/>
      <c r="AT13" s="149"/>
      <c r="AU13" s="149"/>
      <c r="AV13" s="149"/>
      <c r="AW13" s="149"/>
      <c r="AX13" s="33"/>
      <c r="AY13" s="109"/>
      <c r="AZ13" s="147"/>
      <c r="BA13" s="147"/>
      <c r="BB13" s="37"/>
      <c r="BC13" s="37"/>
      <c r="BD13" s="37"/>
      <c r="BE13" s="37"/>
      <c r="BF13" s="33"/>
      <c r="BG13" s="109"/>
      <c r="BH13" s="110"/>
      <c r="BI13" s="110"/>
      <c r="BJ13" s="37"/>
      <c r="BK13" s="37"/>
      <c r="BL13" s="37"/>
      <c r="BM13" s="37"/>
      <c r="BN13" s="33"/>
      <c r="BO13" s="109"/>
      <c r="BP13" s="110"/>
      <c r="BQ13" s="110"/>
      <c r="BR13" s="37"/>
      <c r="BS13" s="37"/>
      <c r="BT13" s="37"/>
      <c r="BU13" s="37"/>
      <c r="BV13" s="33"/>
      <c r="BW13" s="109"/>
      <c r="BX13" s="110"/>
      <c r="BY13" s="110"/>
      <c r="BZ13" s="37"/>
      <c r="CA13" s="37"/>
      <c r="CB13" s="37"/>
      <c r="CC13" s="37"/>
      <c r="CD13" s="33"/>
      <c r="CE13" s="109"/>
      <c r="CF13" s="110"/>
      <c r="CG13" s="110"/>
      <c r="CH13" s="37"/>
      <c r="CI13" s="37"/>
      <c r="CJ13" s="37"/>
      <c r="CK13" s="37"/>
      <c r="CL13" s="33"/>
      <c r="CM13" s="109"/>
      <c r="CN13" s="110"/>
      <c r="CO13" s="110"/>
      <c r="CP13" s="37"/>
      <c r="CQ13" s="37"/>
      <c r="CR13" s="37"/>
      <c r="CS13" s="37"/>
      <c r="CT13" s="33"/>
      <c r="CU13" s="109"/>
      <c r="CV13" s="110"/>
      <c r="CW13" s="110"/>
      <c r="CX13" s="256"/>
      <c r="CY13" s="99"/>
      <c r="CZ13" s="140"/>
      <c r="DA13" s="131"/>
      <c r="DB13" s="128"/>
      <c r="DC13" s="97"/>
      <c r="DD13" s="97"/>
      <c r="DE13" s="97"/>
      <c r="DF13" s="97"/>
      <c r="DG13" s="97"/>
      <c r="DH13" s="97"/>
      <c r="DI13" s="101"/>
      <c r="DJ13" s="112"/>
    </row>
    <row r="14" spans="1:114" ht="202" thickBot="1">
      <c r="A14" s="79"/>
      <c r="B14" s="252" t="s">
        <v>82</v>
      </c>
      <c r="C14" s="96" t="s">
        <v>179</v>
      </c>
      <c r="D14" s="96"/>
      <c r="E14" s="255"/>
      <c r="F14" s="37"/>
      <c r="G14" s="37"/>
      <c r="H14" s="37"/>
      <c r="I14" s="37"/>
      <c r="J14" s="37"/>
      <c r="K14" s="33"/>
      <c r="L14" s="110"/>
      <c r="M14" s="110"/>
      <c r="N14" s="37"/>
      <c r="O14" s="37"/>
      <c r="P14" s="37"/>
      <c r="Q14" s="37"/>
      <c r="R14" s="37"/>
      <c r="S14" s="33"/>
      <c r="T14" s="110"/>
      <c r="U14" s="110"/>
      <c r="V14" s="37"/>
      <c r="W14" s="37"/>
      <c r="X14" s="37"/>
      <c r="Y14" s="37"/>
      <c r="Z14" s="33"/>
      <c r="AA14" s="109"/>
      <c r="AB14" s="110"/>
      <c r="AC14" s="110"/>
      <c r="AD14" s="37"/>
      <c r="AE14" s="37"/>
      <c r="AF14" s="37"/>
      <c r="AG14" s="37"/>
      <c r="AH14" s="33"/>
      <c r="AI14" s="109"/>
      <c r="AJ14" s="110"/>
      <c r="AK14" s="110"/>
      <c r="AL14" s="37"/>
      <c r="AM14" s="37"/>
      <c r="AN14" s="37"/>
      <c r="AO14" s="37"/>
      <c r="AP14" s="33"/>
      <c r="AQ14" s="109"/>
      <c r="AR14" s="110"/>
      <c r="AS14" s="110"/>
      <c r="AT14" s="149"/>
      <c r="AU14" s="149"/>
      <c r="AV14" s="149"/>
      <c r="AW14" s="149"/>
      <c r="AX14" s="33"/>
      <c r="AY14" s="109"/>
      <c r="AZ14" s="147"/>
      <c r="BA14" s="147"/>
      <c r="BB14" s="37"/>
      <c r="BC14" s="37"/>
      <c r="BD14" s="37"/>
      <c r="BE14" s="37"/>
      <c r="BF14" s="33"/>
      <c r="BG14" s="109"/>
      <c r="BH14" s="110"/>
      <c r="BI14" s="110"/>
      <c r="BJ14" s="37"/>
      <c r="BK14" s="37"/>
      <c r="BL14" s="37"/>
      <c r="BM14" s="37"/>
      <c r="BN14" s="33"/>
      <c r="BO14" s="109"/>
      <c r="BP14" s="110"/>
      <c r="BQ14" s="110"/>
      <c r="BR14" s="37"/>
      <c r="BS14" s="37"/>
      <c r="BT14" s="37"/>
      <c r="BU14" s="37"/>
      <c r="BV14" s="33"/>
      <c r="BW14" s="109"/>
      <c r="BX14" s="110"/>
      <c r="BY14" s="110"/>
      <c r="BZ14" s="37"/>
      <c r="CA14" s="37"/>
      <c r="CB14" s="37"/>
      <c r="CC14" s="37"/>
      <c r="CD14" s="33"/>
      <c r="CE14" s="109"/>
      <c r="CF14" s="110"/>
      <c r="CG14" s="110"/>
      <c r="CH14" s="37"/>
      <c r="CI14" s="37"/>
      <c r="CJ14" s="37"/>
      <c r="CK14" s="37"/>
      <c r="CL14" s="33"/>
      <c r="CM14" s="109"/>
      <c r="CN14" s="110"/>
      <c r="CO14" s="110"/>
      <c r="CP14" s="37"/>
      <c r="CQ14" s="37"/>
      <c r="CR14" s="37"/>
      <c r="CS14" s="37"/>
      <c r="CT14" s="33"/>
      <c r="CU14" s="109"/>
      <c r="CV14" s="110"/>
      <c r="CW14" s="110"/>
      <c r="CX14" s="256"/>
      <c r="CY14" s="99"/>
      <c r="CZ14" s="131"/>
      <c r="DA14" s="131"/>
      <c r="DB14" s="128"/>
      <c r="DC14" s="97"/>
      <c r="DD14" s="97"/>
      <c r="DE14" s="97"/>
      <c r="DF14" s="97"/>
      <c r="DG14" s="97"/>
      <c r="DH14" s="97"/>
      <c r="DI14" s="101"/>
      <c r="DJ14" s="112"/>
    </row>
    <row r="15" spans="1:114" ht="201.5">
      <c r="A15" s="79"/>
      <c r="B15" s="239" t="s">
        <v>182</v>
      </c>
      <c r="C15" s="240" t="s">
        <v>179</v>
      </c>
      <c r="D15" s="188"/>
      <c r="E15" s="241"/>
      <c r="F15" s="242"/>
      <c r="G15" s="242"/>
      <c r="H15" s="242"/>
      <c r="I15" s="243"/>
      <c r="J15" s="243"/>
      <c r="K15" s="193"/>
      <c r="L15" s="244"/>
      <c r="M15" s="244"/>
      <c r="N15" s="242"/>
      <c r="O15" s="242"/>
      <c r="P15" s="242"/>
      <c r="Q15" s="243"/>
      <c r="R15" s="243"/>
      <c r="S15" s="193"/>
      <c r="T15" s="244"/>
      <c r="U15" s="244"/>
      <c r="V15" s="243"/>
      <c r="W15" s="243"/>
      <c r="X15" s="243"/>
      <c r="Y15" s="243"/>
      <c r="Z15" s="193"/>
      <c r="AA15" s="199"/>
      <c r="AB15" s="244"/>
      <c r="AC15" s="244"/>
      <c r="AD15" s="243"/>
      <c r="AE15" s="243"/>
      <c r="AF15" s="243"/>
      <c r="AG15" s="243"/>
      <c r="AH15" s="193"/>
      <c r="AI15" s="199"/>
      <c r="AJ15" s="244"/>
      <c r="AK15" s="244"/>
      <c r="AL15" s="243"/>
      <c r="AM15" s="243"/>
      <c r="AN15" s="243"/>
      <c r="AO15" s="243"/>
      <c r="AP15" s="193"/>
      <c r="AQ15" s="199"/>
      <c r="AR15" s="244"/>
      <c r="AS15" s="244"/>
      <c r="AT15" s="245"/>
      <c r="AU15" s="245"/>
      <c r="AV15" s="245"/>
      <c r="AW15" s="245"/>
      <c r="AX15" s="193"/>
      <c r="AY15" s="199"/>
      <c r="AZ15" s="246"/>
      <c r="BA15" s="246"/>
      <c r="BB15" s="243"/>
      <c r="BC15" s="243"/>
      <c r="BD15" s="243"/>
      <c r="BE15" s="243"/>
      <c r="BF15" s="193"/>
      <c r="BG15" s="199"/>
      <c r="BH15" s="244"/>
      <c r="BI15" s="244"/>
      <c r="BJ15" s="243"/>
      <c r="BK15" s="243"/>
      <c r="BL15" s="243"/>
      <c r="BM15" s="243"/>
      <c r="BN15" s="193"/>
      <c r="BO15" s="199"/>
      <c r="BP15" s="244"/>
      <c r="BQ15" s="244"/>
      <c r="BR15" s="243"/>
      <c r="BS15" s="243"/>
      <c r="BT15" s="243"/>
      <c r="BU15" s="243"/>
      <c r="BV15" s="193"/>
      <c r="BW15" s="199"/>
      <c r="BX15" s="244"/>
      <c r="BY15" s="244"/>
      <c r="BZ15" s="243"/>
      <c r="CA15" s="243"/>
      <c r="CB15" s="243"/>
      <c r="CC15" s="243"/>
      <c r="CD15" s="193"/>
      <c r="CE15" s="199"/>
      <c r="CF15" s="244"/>
      <c r="CG15" s="244"/>
      <c r="CH15" s="243"/>
      <c r="CI15" s="243"/>
      <c r="CJ15" s="243"/>
      <c r="CK15" s="243"/>
      <c r="CL15" s="193"/>
      <c r="CM15" s="199"/>
      <c r="CN15" s="244"/>
      <c r="CO15" s="244"/>
      <c r="CP15" s="243"/>
      <c r="CQ15" s="243"/>
      <c r="CR15" s="243"/>
      <c r="CS15" s="243"/>
      <c r="CT15" s="193"/>
      <c r="CU15" s="199"/>
      <c r="CV15" s="244"/>
      <c r="CW15" s="247"/>
      <c r="CX15" s="248"/>
      <c r="CY15" s="130"/>
      <c r="CZ15" s="131"/>
      <c r="DA15" s="131"/>
      <c r="DB15" s="128"/>
      <c r="DC15" s="97"/>
      <c r="DD15" s="97"/>
      <c r="DE15" s="97"/>
      <c r="DF15" s="97"/>
      <c r="DG15" s="97"/>
      <c r="DH15" s="97"/>
      <c r="DI15" s="101"/>
      <c r="DJ15" s="112"/>
    </row>
    <row r="16" spans="1:114" ht="274.5" hidden="1" customHeight="1" thickBot="1">
      <c r="A16" s="79"/>
      <c r="B16" s="83" t="s">
        <v>38</v>
      </c>
      <c r="C16" s="93" t="s">
        <v>179</v>
      </c>
      <c r="D16" s="189"/>
      <c r="E16" s="107"/>
      <c r="F16" s="108"/>
      <c r="G16" s="108"/>
      <c r="H16" s="108"/>
      <c r="I16" s="37"/>
      <c r="J16" s="37"/>
      <c r="K16" s="33"/>
      <c r="L16" s="110"/>
      <c r="M16" s="110"/>
      <c r="N16" s="108"/>
      <c r="O16" s="108"/>
      <c r="P16" s="108"/>
      <c r="Q16" s="37"/>
      <c r="R16" s="37"/>
      <c r="S16" s="33"/>
      <c r="T16" s="110"/>
      <c r="U16" s="110"/>
      <c r="V16" s="37"/>
      <c r="W16" s="37"/>
      <c r="X16" s="37"/>
      <c r="Y16" s="37"/>
      <c r="Z16" s="33"/>
      <c r="AA16" s="109"/>
      <c r="AB16" s="110"/>
      <c r="AC16" s="110"/>
      <c r="AD16" s="37"/>
      <c r="AE16" s="37"/>
      <c r="AF16" s="37"/>
      <c r="AG16" s="37"/>
      <c r="AH16" s="33"/>
      <c r="AI16" s="109"/>
      <c r="AJ16" s="110"/>
      <c r="AK16" s="110"/>
      <c r="AL16" s="37"/>
      <c r="AM16" s="37"/>
      <c r="AN16" s="37"/>
      <c r="AO16" s="37"/>
      <c r="AP16" s="33"/>
      <c r="AQ16" s="109"/>
      <c r="AR16" s="110"/>
      <c r="AS16" s="110"/>
      <c r="AT16" s="149"/>
      <c r="AU16" s="149"/>
      <c r="AV16" s="149"/>
      <c r="AW16" s="149"/>
      <c r="AX16" s="33"/>
      <c r="AY16" s="109"/>
      <c r="AZ16" s="147"/>
      <c r="BA16" s="147"/>
      <c r="BB16" s="37"/>
      <c r="BC16" s="37"/>
      <c r="BD16" s="37"/>
      <c r="BE16" s="37"/>
      <c r="BF16" s="33"/>
      <c r="BG16" s="109"/>
      <c r="BH16" s="110"/>
      <c r="BI16" s="110"/>
      <c r="BJ16" s="37"/>
      <c r="BK16" s="37"/>
      <c r="BL16" s="37"/>
      <c r="BM16" s="37"/>
      <c r="BN16" s="33"/>
      <c r="BO16" s="109"/>
      <c r="BP16" s="110"/>
      <c r="BQ16" s="110"/>
      <c r="BR16" s="37"/>
      <c r="BS16" s="37"/>
      <c r="BT16" s="37"/>
      <c r="BU16" s="37"/>
      <c r="BV16" s="33"/>
      <c r="BW16" s="109"/>
      <c r="BX16" s="110"/>
      <c r="BY16" s="110"/>
      <c r="BZ16" s="37"/>
      <c r="CA16" s="37"/>
      <c r="CB16" s="37"/>
      <c r="CC16" s="37"/>
      <c r="CD16" s="33"/>
      <c r="CE16" s="109"/>
      <c r="CF16" s="110"/>
      <c r="CG16" s="110"/>
      <c r="CH16" s="37"/>
      <c r="CI16" s="37"/>
      <c r="CJ16" s="37"/>
      <c r="CK16" s="37"/>
      <c r="CL16" s="33"/>
      <c r="CM16" s="109"/>
      <c r="CN16" s="110"/>
      <c r="CO16" s="110"/>
      <c r="CP16" s="37"/>
      <c r="CQ16" s="37"/>
      <c r="CR16" s="37"/>
      <c r="CS16" s="37"/>
      <c r="CT16" s="33"/>
      <c r="CU16" s="109"/>
      <c r="CV16" s="110"/>
      <c r="CW16" s="111"/>
      <c r="CX16" s="92"/>
      <c r="CY16" s="130"/>
      <c r="CZ16" s="131"/>
      <c r="DA16" s="131"/>
      <c r="DB16" s="128"/>
      <c r="DC16" s="97"/>
      <c r="DD16" s="97"/>
      <c r="DE16" s="97"/>
      <c r="DF16" s="97"/>
      <c r="DG16" s="97"/>
      <c r="DH16" s="97"/>
      <c r="DI16" s="101"/>
      <c r="DJ16" s="112"/>
    </row>
    <row r="17" spans="1:114" ht="202" hidden="1" thickBot="1">
      <c r="A17" s="79"/>
      <c r="B17" s="83" t="s">
        <v>183</v>
      </c>
      <c r="C17" s="93" t="s">
        <v>179</v>
      </c>
      <c r="D17" s="189"/>
      <c r="E17" s="107"/>
      <c r="F17" s="108"/>
      <c r="G17" s="108"/>
      <c r="H17" s="108"/>
      <c r="I17" s="37"/>
      <c r="J17" s="37"/>
      <c r="K17" s="33"/>
      <c r="L17" s="110"/>
      <c r="M17" s="110"/>
      <c r="N17" s="108"/>
      <c r="O17" s="108"/>
      <c r="P17" s="108"/>
      <c r="Q17" s="37"/>
      <c r="R17" s="37"/>
      <c r="S17" s="33"/>
      <c r="T17" s="110"/>
      <c r="U17" s="110"/>
      <c r="V17" s="37"/>
      <c r="W17" s="37"/>
      <c r="X17" s="37"/>
      <c r="Y17" s="37"/>
      <c r="Z17" s="33"/>
      <c r="AA17" s="109"/>
      <c r="AB17" s="110"/>
      <c r="AC17" s="110"/>
      <c r="AD17" s="37"/>
      <c r="AE17" s="37"/>
      <c r="AF17" s="37"/>
      <c r="AG17" s="37"/>
      <c r="AH17" s="33"/>
      <c r="AI17" s="109"/>
      <c r="AJ17" s="110"/>
      <c r="AK17" s="110"/>
      <c r="AL17" s="37"/>
      <c r="AM17" s="37"/>
      <c r="AN17" s="37"/>
      <c r="AO17" s="37"/>
      <c r="AP17" s="33"/>
      <c r="AQ17" s="109"/>
      <c r="AR17" s="96"/>
      <c r="AS17" s="110"/>
      <c r="AT17" s="149"/>
      <c r="AU17" s="149"/>
      <c r="AV17" s="149"/>
      <c r="AW17" s="149"/>
      <c r="AX17" s="33"/>
      <c r="AY17" s="109"/>
      <c r="AZ17" s="147"/>
      <c r="BA17" s="147"/>
      <c r="BB17" s="37"/>
      <c r="BC17" s="37"/>
      <c r="BD17" s="37"/>
      <c r="BE17" s="37"/>
      <c r="BF17" s="33"/>
      <c r="BG17" s="109"/>
      <c r="BH17" s="110"/>
      <c r="BI17" s="110"/>
      <c r="BJ17" s="37"/>
      <c r="BK17" s="37"/>
      <c r="BL17" s="37"/>
      <c r="BM17" s="37"/>
      <c r="BN17" s="33"/>
      <c r="BO17" s="109"/>
      <c r="BP17" s="110"/>
      <c r="BQ17" s="110"/>
      <c r="BR17" s="37"/>
      <c r="BS17" s="37"/>
      <c r="BT17" s="37"/>
      <c r="BU17" s="37"/>
      <c r="BV17" s="33"/>
      <c r="BW17" s="109"/>
      <c r="BX17" s="110"/>
      <c r="BY17" s="110"/>
      <c r="BZ17" s="37"/>
      <c r="CA17" s="37"/>
      <c r="CB17" s="37"/>
      <c r="CC17" s="37"/>
      <c r="CD17" s="33"/>
      <c r="CE17" s="109"/>
      <c r="CF17" s="110"/>
      <c r="CG17" s="110"/>
      <c r="CH17" s="37"/>
      <c r="CI17" s="37"/>
      <c r="CJ17" s="37"/>
      <c r="CK17" s="37"/>
      <c r="CL17" s="33"/>
      <c r="CM17" s="109"/>
      <c r="CN17" s="110"/>
      <c r="CO17" s="110"/>
      <c r="CP17" s="37"/>
      <c r="CQ17" s="37"/>
      <c r="CR17" s="37"/>
      <c r="CS17" s="37"/>
      <c r="CT17" s="33"/>
      <c r="CU17" s="109"/>
      <c r="CV17" s="110"/>
      <c r="CW17" s="111"/>
      <c r="CX17" s="92"/>
      <c r="CY17" s="130"/>
      <c r="CZ17" s="131"/>
      <c r="DA17" s="131"/>
      <c r="DB17" s="128"/>
      <c r="DC17" s="97"/>
      <c r="DD17" s="97"/>
      <c r="DE17" s="97"/>
      <c r="DF17" s="97"/>
      <c r="DG17" s="97"/>
      <c r="DH17" s="97"/>
      <c r="DI17" s="101"/>
      <c r="DJ17" s="112"/>
    </row>
    <row r="18" spans="1:114" ht="221.25" hidden="1" customHeight="1" thickBot="1">
      <c r="A18" s="79"/>
      <c r="B18" s="83" t="s">
        <v>184</v>
      </c>
      <c r="C18" s="93" t="s">
        <v>179</v>
      </c>
      <c r="D18" s="189"/>
      <c r="E18" s="107"/>
      <c r="F18" s="108"/>
      <c r="G18" s="108"/>
      <c r="H18" s="108"/>
      <c r="I18" s="37"/>
      <c r="J18" s="37"/>
      <c r="K18" s="33"/>
      <c r="L18" s="110"/>
      <c r="M18" s="110"/>
      <c r="N18" s="108"/>
      <c r="O18" s="108"/>
      <c r="P18" s="108"/>
      <c r="Q18" s="37"/>
      <c r="R18" s="37"/>
      <c r="S18" s="33"/>
      <c r="T18" s="110"/>
      <c r="U18" s="138"/>
      <c r="V18" s="37"/>
      <c r="W18" s="37"/>
      <c r="X18" s="37"/>
      <c r="Y18" s="37"/>
      <c r="Z18" s="33"/>
      <c r="AA18" s="109"/>
      <c r="AB18" s="110"/>
      <c r="AC18" s="110"/>
      <c r="AD18" s="37"/>
      <c r="AE18" s="37"/>
      <c r="AF18" s="37"/>
      <c r="AG18" s="37"/>
      <c r="AH18" s="33"/>
      <c r="AI18" s="109"/>
      <c r="AJ18" s="110"/>
      <c r="AK18" s="110"/>
      <c r="AL18" s="37"/>
      <c r="AM18" s="37"/>
      <c r="AN18" s="37"/>
      <c r="AO18" s="37"/>
      <c r="AP18" s="33"/>
      <c r="AQ18" s="109"/>
      <c r="AR18" s="110"/>
      <c r="AS18" s="110"/>
      <c r="AT18" s="149"/>
      <c r="AU18" s="149"/>
      <c r="AV18" s="149"/>
      <c r="AW18" s="149"/>
      <c r="AX18" s="33"/>
      <c r="AY18" s="109"/>
      <c r="AZ18" s="147"/>
      <c r="BA18" s="147"/>
      <c r="BB18" s="37"/>
      <c r="BC18" s="37"/>
      <c r="BD18" s="37"/>
      <c r="BE18" s="37"/>
      <c r="BF18" s="33"/>
      <c r="BG18" s="109"/>
      <c r="BH18" s="110"/>
      <c r="BI18" s="110"/>
      <c r="BJ18" s="37"/>
      <c r="BK18" s="37"/>
      <c r="BL18" s="37"/>
      <c r="BM18" s="37"/>
      <c r="BN18" s="33"/>
      <c r="BO18" s="109"/>
      <c r="BP18" s="110"/>
      <c r="BQ18" s="110"/>
      <c r="BR18" s="37"/>
      <c r="BS18" s="37"/>
      <c r="BT18" s="37"/>
      <c r="BU18" s="37"/>
      <c r="BV18" s="33"/>
      <c r="BW18" s="109"/>
      <c r="BX18" s="110"/>
      <c r="BY18" s="110"/>
      <c r="BZ18" s="37"/>
      <c r="CA18" s="37"/>
      <c r="CB18" s="37"/>
      <c r="CC18" s="37"/>
      <c r="CD18" s="33"/>
      <c r="CE18" s="109"/>
      <c r="CF18" s="110"/>
      <c r="CG18" s="110"/>
      <c r="CH18" s="37"/>
      <c r="CI18" s="37"/>
      <c r="CJ18" s="37"/>
      <c r="CK18" s="37"/>
      <c r="CL18" s="33"/>
      <c r="CM18" s="109"/>
      <c r="CN18" s="110"/>
      <c r="CO18" s="110"/>
      <c r="CP18" s="37"/>
      <c r="CQ18" s="37"/>
      <c r="CR18" s="37"/>
      <c r="CS18" s="37"/>
      <c r="CT18" s="33"/>
      <c r="CU18" s="109"/>
      <c r="CV18" s="110"/>
      <c r="CW18" s="111"/>
      <c r="CX18" s="92"/>
      <c r="CY18" s="57"/>
      <c r="CZ18" s="140"/>
      <c r="DA18" s="131"/>
      <c r="DB18" s="128"/>
      <c r="DC18" s="97"/>
      <c r="DD18" s="97"/>
      <c r="DE18" s="97"/>
      <c r="DF18" s="97"/>
      <c r="DG18" s="97"/>
      <c r="DH18" s="97"/>
      <c r="DI18" s="101"/>
      <c r="DJ18" s="112"/>
    </row>
    <row r="19" spans="1:114" ht="202" hidden="1" thickBot="1">
      <c r="A19" s="79"/>
      <c r="B19" s="83" t="s">
        <v>185</v>
      </c>
      <c r="C19" s="93" t="s">
        <v>179</v>
      </c>
      <c r="D19" s="189"/>
      <c r="E19" s="107"/>
      <c r="F19" s="108"/>
      <c r="G19" s="108"/>
      <c r="H19" s="108"/>
      <c r="I19" s="37"/>
      <c r="J19" s="37"/>
      <c r="K19" s="33"/>
      <c r="L19" s="110"/>
      <c r="M19" s="110"/>
      <c r="N19" s="108"/>
      <c r="O19" s="108"/>
      <c r="P19" s="108"/>
      <c r="Q19" s="37"/>
      <c r="R19" s="37"/>
      <c r="S19" s="33"/>
      <c r="T19" s="110"/>
      <c r="U19" s="110"/>
      <c r="V19" s="37"/>
      <c r="W19" s="37"/>
      <c r="X19" s="37"/>
      <c r="Y19" s="37"/>
      <c r="Z19" s="33"/>
      <c r="AA19" s="109"/>
      <c r="AB19" s="110"/>
      <c r="AC19" s="110"/>
      <c r="AD19" s="37"/>
      <c r="AE19" s="37"/>
      <c r="AF19" s="37"/>
      <c r="AG19" s="37"/>
      <c r="AH19" s="33"/>
      <c r="AI19" s="109"/>
      <c r="AJ19" s="110"/>
      <c r="AK19" s="110"/>
      <c r="AL19" s="37"/>
      <c r="AM19" s="37"/>
      <c r="AN19" s="37"/>
      <c r="AO19" s="37"/>
      <c r="AP19" s="33"/>
      <c r="AQ19" s="109"/>
      <c r="AR19" s="110"/>
      <c r="AS19" s="110"/>
      <c r="AT19" s="149"/>
      <c r="AU19" s="149"/>
      <c r="AV19" s="149"/>
      <c r="AW19" s="149"/>
      <c r="AX19" s="33"/>
      <c r="AY19" s="109"/>
      <c r="AZ19" s="147"/>
      <c r="BA19" s="147"/>
      <c r="BB19" s="37"/>
      <c r="BC19" s="37"/>
      <c r="BD19" s="37"/>
      <c r="BE19" s="37"/>
      <c r="BF19" s="33"/>
      <c r="BG19" s="109"/>
      <c r="BH19" s="110"/>
      <c r="BI19" s="110"/>
      <c r="BJ19" s="37"/>
      <c r="BK19" s="37"/>
      <c r="BL19" s="37"/>
      <c r="BM19" s="37"/>
      <c r="BN19" s="33"/>
      <c r="BO19" s="109"/>
      <c r="BP19" s="110"/>
      <c r="BQ19" s="110"/>
      <c r="BR19" s="37"/>
      <c r="BS19" s="37"/>
      <c r="BT19" s="37"/>
      <c r="BU19" s="37"/>
      <c r="BV19" s="33"/>
      <c r="BW19" s="109"/>
      <c r="BX19" s="110"/>
      <c r="BY19" s="110"/>
      <c r="BZ19" s="37"/>
      <c r="CA19" s="37"/>
      <c r="CB19" s="37"/>
      <c r="CC19" s="37"/>
      <c r="CD19" s="33"/>
      <c r="CE19" s="109"/>
      <c r="CF19" s="110"/>
      <c r="CG19" s="110"/>
      <c r="CH19" s="37"/>
      <c r="CI19" s="37"/>
      <c r="CJ19" s="37"/>
      <c r="CK19" s="37"/>
      <c r="CL19" s="33"/>
      <c r="CM19" s="109"/>
      <c r="CN19" s="110"/>
      <c r="CO19" s="110"/>
      <c r="CP19" s="37"/>
      <c r="CQ19" s="37"/>
      <c r="CR19" s="37"/>
      <c r="CS19" s="37"/>
      <c r="CT19" s="33"/>
      <c r="CU19" s="109"/>
      <c r="CV19" s="110"/>
      <c r="CW19" s="111"/>
      <c r="CX19" s="92"/>
      <c r="CY19" s="130"/>
      <c r="CZ19" s="131"/>
      <c r="DA19" s="131"/>
      <c r="DB19" s="128"/>
      <c r="DC19" s="97"/>
      <c r="DD19" s="97"/>
      <c r="DE19" s="97"/>
      <c r="DF19" s="97"/>
      <c r="DG19" s="97"/>
      <c r="DH19" s="97"/>
      <c r="DI19" s="101"/>
      <c r="DJ19" s="112"/>
    </row>
    <row r="20" spans="1:114" ht="222" hidden="1" customHeight="1" thickBot="1">
      <c r="A20" s="79"/>
      <c r="B20" s="83" t="s">
        <v>186</v>
      </c>
      <c r="C20" s="93" t="s">
        <v>179</v>
      </c>
      <c r="D20" s="189"/>
      <c r="E20" s="107"/>
      <c r="F20" s="108"/>
      <c r="G20" s="108"/>
      <c r="H20" s="108"/>
      <c r="I20" s="37"/>
      <c r="J20" s="37"/>
      <c r="K20" s="33"/>
      <c r="L20" s="110"/>
      <c r="M20" s="110"/>
      <c r="N20" s="108"/>
      <c r="O20" s="108"/>
      <c r="P20" s="108"/>
      <c r="Q20" s="37"/>
      <c r="R20" s="37"/>
      <c r="S20" s="33"/>
      <c r="T20" s="110"/>
      <c r="U20" s="110"/>
      <c r="V20" s="37"/>
      <c r="W20" s="37"/>
      <c r="X20" s="37"/>
      <c r="Y20" s="37"/>
      <c r="Z20" s="33"/>
      <c r="AA20" s="109"/>
      <c r="AB20" s="110"/>
      <c r="AC20" s="110"/>
      <c r="AD20" s="37"/>
      <c r="AE20" s="37"/>
      <c r="AF20" s="37"/>
      <c r="AG20" s="37"/>
      <c r="AH20" s="33"/>
      <c r="AI20" s="109"/>
      <c r="AJ20" s="110"/>
      <c r="AK20" s="110"/>
      <c r="AL20" s="37"/>
      <c r="AM20" s="37"/>
      <c r="AN20" s="37"/>
      <c r="AO20" s="37"/>
      <c r="AP20" s="33"/>
      <c r="AQ20" s="109"/>
      <c r="AR20" s="110"/>
      <c r="AS20" s="110"/>
      <c r="AT20" s="149"/>
      <c r="AU20" s="149"/>
      <c r="AV20" s="149"/>
      <c r="AW20" s="149"/>
      <c r="AX20" s="33"/>
      <c r="AY20" s="109"/>
      <c r="AZ20" s="147"/>
      <c r="BA20" s="147"/>
      <c r="BB20" s="37"/>
      <c r="BC20" s="37"/>
      <c r="BD20" s="37"/>
      <c r="BE20" s="37"/>
      <c r="BF20" s="33"/>
      <c r="BG20" s="109"/>
      <c r="BH20" s="110"/>
      <c r="BI20" s="110"/>
      <c r="BJ20" s="37"/>
      <c r="BK20" s="37"/>
      <c r="BL20" s="37"/>
      <c r="BM20" s="37"/>
      <c r="BN20" s="33"/>
      <c r="BO20" s="109"/>
      <c r="BP20" s="110"/>
      <c r="BQ20" s="110"/>
      <c r="BR20" s="37"/>
      <c r="BS20" s="37"/>
      <c r="BT20" s="37"/>
      <c r="BU20" s="37"/>
      <c r="BV20" s="33"/>
      <c r="BW20" s="109"/>
      <c r="BX20" s="110"/>
      <c r="BY20" s="110"/>
      <c r="BZ20" s="37"/>
      <c r="CA20" s="37"/>
      <c r="CB20" s="37"/>
      <c r="CC20" s="37"/>
      <c r="CD20" s="33"/>
      <c r="CE20" s="109"/>
      <c r="CF20" s="110"/>
      <c r="CG20" s="110"/>
      <c r="CH20" s="37"/>
      <c r="CI20" s="37"/>
      <c r="CJ20" s="37"/>
      <c r="CK20" s="37"/>
      <c r="CL20" s="33"/>
      <c r="CM20" s="109"/>
      <c r="CN20" s="110"/>
      <c r="CO20" s="110"/>
      <c r="CP20" s="37"/>
      <c r="CQ20" s="37"/>
      <c r="CR20" s="37"/>
      <c r="CS20" s="37"/>
      <c r="CT20" s="33"/>
      <c r="CU20" s="109"/>
      <c r="CV20" s="110"/>
      <c r="CW20" s="111"/>
      <c r="CX20" s="92"/>
      <c r="CY20" s="92"/>
      <c r="CZ20" s="146"/>
      <c r="DA20" s="131"/>
      <c r="DB20" s="128"/>
      <c r="DC20" s="113"/>
      <c r="DD20" s="113"/>
      <c r="DE20" s="113"/>
      <c r="DF20" s="113"/>
      <c r="DG20" s="113"/>
      <c r="DH20" s="113"/>
      <c r="DI20" s="114"/>
      <c r="DJ20" s="115"/>
    </row>
    <row r="21" spans="1:114" ht="182.25" hidden="1" customHeight="1" thickBot="1">
      <c r="A21" s="79"/>
      <c r="B21" s="116" t="s">
        <v>187</v>
      </c>
      <c r="C21" s="93" t="s">
        <v>179</v>
      </c>
      <c r="D21" s="190"/>
      <c r="E21" s="117"/>
      <c r="F21" s="118"/>
      <c r="G21" s="118"/>
      <c r="H21" s="118"/>
      <c r="I21" s="39"/>
      <c r="J21" s="39"/>
      <c r="K21" s="35"/>
      <c r="L21" s="120"/>
      <c r="M21" s="120"/>
      <c r="N21" s="118"/>
      <c r="O21" s="118"/>
      <c r="P21" s="118"/>
      <c r="Q21" s="39"/>
      <c r="R21" s="39"/>
      <c r="S21" s="35"/>
      <c r="T21" s="120"/>
      <c r="U21" s="139"/>
      <c r="V21" s="39"/>
      <c r="W21" s="39"/>
      <c r="X21" s="39"/>
      <c r="Y21" s="39"/>
      <c r="Z21" s="35"/>
      <c r="AA21" s="119"/>
      <c r="AB21" s="120"/>
      <c r="AC21" s="120"/>
      <c r="AD21" s="39"/>
      <c r="AE21" s="39"/>
      <c r="AF21" s="39"/>
      <c r="AG21" s="39"/>
      <c r="AH21" s="35"/>
      <c r="AI21" s="119"/>
      <c r="AJ21" s="120"/>
      <c r="AK21" s="120"/>
      <c r="AL21" s="39"/>
      <c r="AM21" s="39"/>
      <c r="AN21" s="39"/>
      <c r="AO21" s="39"/>
      <c r="AP21" s="35"/>
      <c r="AQ21" s="119"/>
      <c r="AR21" s="120"/>
      <c r="AS21" s="120"/>
      <c r="AT21" s="150"/>
      <c r="AU21" s="150"/>
      <c r="AV21" s="150"/>
      <c r="AW21" s="150"/>
      <c r="AX21" s="35"/>
      <c r="AY21" s="119"/>
      <c r="AZ21" s="148"/>
      <c r="BA21" s="148"/>
      <c r="BB21" s="39"/>
      <c r="BC21" s="39"/>
      <c r="BD21" s="39"/>
      <c r="BE21" s="39"/>
      <c r="BF21" s="35"/>
      <c r="BG21" s="119"/>
      <c r="BH21" s="120"/>
      <c r="BI21" s="120"/>
      <c r="BJ21" s="39"/>
      <c r="BK21" s="39"/>
      <c r="BL21" s="39"/>
      <c r="BM21" s="39"/>
      <c r="BN21" s="35"/>
      <c r="BO21" s="119"/>
      <c r="BP21" s="120"/>
      <c r="BQ21" s="120"/>
      <c r="BR21" s="39"/>
      <c r="BS21" s="39"/>
      <c r="BT21" s="39"/>
      <c r="BU21" s="39"/>
      <c r="BV21" s="35"/>
      <c r="BW21" s="119"/>
      <c r="BX21" s="120"/>
      <c r="BY21" s="120"/>
      <c r="BZ21" s="39"/>
      <c r="CA21" s="39"/>
      <c r="CB21" s="39"/>
      <c r="CC21" s="39"/>
      <c r="CD21" s="35"/>
      <c r="CE21" s="119"/>
      <c r="CF21" s="120"/>
      <c r="CG21" s="120"/>
      <c r="CH21" s="39"/>
      <c r="CI21" s="39"/>
      <c r="CJ21" s="39"/>
      <c r="CK21" s="39"/>
      <c r="CL21" s="35"/>
      <c r="CM21" s="119"/>
      <c r="CN21" s="120"/>
      <c r="CO21" s="120"/>
      <c r="CP21" s="39"/>
      <c r="CQ21" s="39"/>
      <c r="CR21" s="39"/>
      <c r="CS21" s="39"/>
      <c r="CT21" s="35"/>
      <c r="CU21" s="119"/>
      <c r="CV21" s="120"/>
      <c r="CW21" s="121"/>
      <c r="CX21" s="92"/>
      <c r="CY21" s="137"/>
      <c r="CZ21" s="87"/>
      <c r="DA21" s="131"/>
      <c r="DB21" s="128"/>
      <c r="DC21" s="86"/>
      <c r="DD21" s="86"/>
      <c r="DE21" s="86"/>
      <c r="DF21" s="86"/>
      <c r="DG21" s="86"/>
      <c r="DH21" s="86"/>
      <c r="DI21" s="88"/>
      <c r="DJ21" s="122"/>
    </row>
    <row r="22" spans="1:114" ht="16" hidden="1" thickBot="1">
      <c r="A22" s="79"/>
      <c r="B22" s="79"/>
      <c r="C22" s="89" t="s">
        <v>174</v>
      </c>
      <c r="D22" s="89"/>
      <c r="E22" s="123">
        <f>IFERROR(SUM(E11:E21),0)</f>
        <v>0</v>
      </c>
      <c r="F22" s="124">
        <f>IFERROR(SUM(F10:F21),0)</f>
        <v>0</v>
      </c>
      <c r="G22" s="124"/>
      <c r="H22" s="124"/>
      <c r="I22" s="38">
        <f>IFERROR(SUM(I10:I21),0)</f>
        <v>0</v>
      </c>
      <c r="J22" s="38">
        <f>IFERROR(SUM(J10:J21),0)</f>
        <v>0</v>
      </c>
      <c r="K22" s="125">
        <f>IFERROR(IF(I22=0,(J22/1),(J22/I22)),0)</f>
        <v>0</v>
      </c>
      <c r="L22" s="126"/>
      <c r="M22" s="40"/>
      <c r="N22" s="124">
        <f>IFERROR(SUM(N10:N21),0)</f>
        <v>0</v>
      </c>
      <c r="O22" s="124"/>
      <c r="P22" s="124"/>
      <c r="Q22" s="38">
        <f>IFERROR(SUM(Q10:Q21),0)</f>
        <v>0</v>
      </c>
      <c r="R22" s="38">
        <f>IFERROR(SUM(R10:R21),0)</f>
        <v>0</v>
      </c>
      <c r="S22" s="125">
        <f>IFERROR(IF(Q22=0,(R22/1),(R22/Q22)),0)</f>
        <v>0</v>
      </c>
      <c r="T22" s="126"/>
      <c r="U22" s="40"/>
      <c r="V22" s="38">
        <f>IFERROR(SUM(V10:V21),0)</f>
        <v>0</v>
      </c>
      <c r="W22" s="38"/>
      <c r="X22" s="38">
        <f>IFERROR(SUM(X10:X21),0)</f>
        <v>0</v>
      </c>
      <c r="Y22" s="38">
        <f>IFERROR(SUM(Y10:Y21),0)</f>
        <v>0</v>
      </c>
      <c r="Z22" s="100">
        <f>IFERROR(IF(X22=0,(Y22/1),(Y22/X22)),0)</f>
        <v>0</v>
      </c>
      <c r="AA22" s="36">
        <f>IFERROR(#REF!/V22,0)</f>
        <v>0</v>
      </c>
      <c r="AB22" s="126"/>
      <c r="AC22" s="40"/>
      <c r="AD22" s="38">
        <f>IFERROR(SUM(AD10:AD21),0)</f>
        <v>0</v>
      </c>
      <c r="AE22" s="38"/>
      <c r="AF22" s="38">
        <f>IFERROR(SUM(AF10:AF21),0)</f>
        <v>0</v>
      </c>
      <c r="AG22" s="38">
        <f>IFERROR(SUM(AG10:AG21),0)</f>
        <v>0</v>
      </c>
      <c r="AH22" s="100">
        <f t="shared" ref="AH22" si="0">IFERROR(AG22/$I22,0)</f>
        <v>0</v>
      </c>
      <c r="AI22" s="36">
        <f>IFERROR(#REF!/$F22,0)</f>
        <v>0</v>
      </c>
      <c r="AJ22" s="126"/>
      <c r="AK22" s="40"/>
      <c r="AL22" s="38">
        <f>IFERROR(SUM(AL10:AL21),0)</f>
        <v>0</v>
      </c>
      <c r="AM22" s="38"/>
      <c r="AN22" s="38">
        <f>IFERROR(SUM(AN10:AN21),0)</f>
        <v>0</v>
      </c>
      <c r="AO22" s="38">
        <f>IFERROR(SUM(AO10:AO21),0)</f>
        <v>0</v>
      </c>
      <c r="AP22" s="100">
        <f t="shared" ref="AP22" si="1">IFERROR(AO22/$I22,0)</f>
        <v>0</v>
      </c>
      <c r="AQ22" s="36">
        <f>IFERROR(#REF!/$F22,0)</f>
        <v>0</v>
      </c>
      <c r="AR22" s="126"/>
      <c r="AS22" s="40"/>
      <c r="AT22" s="38">
        <f>IFERROR(SUM(AT10:AT21),0)</f>
        <v>0</v>
      </c>
      <c r="AU22" s="38"/>
      <c r="AV22" s="38">
        <f>IFERROR(SUM(AV10:AV21),0)</f>
        <v>0</v>
      </c>
      <c r="AW22" s="38">
        <f>IFERROR(SUM(AW10:AW21),0)</f>
        <v>0</v>
      </c>
      <c r="AX22" s="100">
        <f t="shared" ref="AX22" si="2">IFERROR(AW22/$I22,0)</f>
        <v>0</v>
      </c>
      <c r="AY22" s="36">
        <f>IFERROR(#REF!/$F22,0)</f>
        <v>0</v>
      </c>
      <c r="AZ22" s="126"/>
      <c r="BA22" s="40"/>
      <c r="BB22" s="38">
        <f>IFERROR(SUM(BB10:BB21),0)</f>
        <v>0</v>
      </c>
      <c r="BC22" s="38"/>
      <c r="BD22" s="38">
        <f>IFERROR(SUM(BD10:BD21),0)</f>
        <v>0</v>
      </c>
      <c r="BE22" s="38">
        <f>IFERROR(SUM(BE10:BE21),0)</f>
        <v>0</v>
      </c>
      <c r="BF22" s="100">
        <f t="shared" ref="BF22" si="3">IFERROR(BE22/$I22,0)</f>
        <v>0</v>
      </c>
      <c r="BG22" s="36">
        <f>IFERROR(#REF!/$F22,0)</f>
        <v>0</v>
      </c>
      <c r="BH22" s="126"/>
      <c r="BI22" s="40"/>
      <c r="BJ22" s="38">
        <f>IFERROR(SUM(BJ10:BJ21),0)</f>
        <v>0</v>
      </c>
      <c r="BK22" s="38"/>
      <c r="BL22" s="38">
        <f>IFERROR(SUM(BL10:BL21),0)</f>
        <v>0</v>
      </c>
      <c r="BM22" s="38">
        <f>IFERROR(SUM(BM10:BM21),0)</f>
        <v>0</v>
      </c>
      <c r="BN22" s="100">
        <f t="shared" ref="BN22" si="4">IFERROR(BM22/$I22,0)</f>
        <v>0</v>
      </c>
      <c r="BO22" s="36">
        <f>IFERROR(#REF!/$F22,0)</f>
        <v>0</v>
      </c>
      <c r="BP22" s="126"/>
      <c r="BQ22" s="40"/>
      <c r="BR22" s="38">
        <f>IFERROR(SUM(BR10:BR21),0)</f>
        <v>0</v>
      </c>
      <c r="BS22" s="38"/>
      <c r="BT22" s="38">
        <f>IFERROR(SUM(BT10:BT21),0)</f>
        <v>0</v>
      </c>
      <c r="BU22" s="38">
        <f>IFERROR(SUM(BU10:BU21),0)</f>
        <v>0</v>
      </c>
      <c r="BV22" s="100">
        <f t="shared" ref="BV22" si="5">IFERROR(BU22/$I22,0)</f>
        <v>0</v>
      </c>
      <c r="BW22" s="36">
        <f>IFERROR(#REF!/$F22,0)</f>
        <v>0</v>
      </c>
      <c r="BX22" s="126"/>
      <c r="BY22" s="40"/>
      <c r="BZ22" s="38">
        <f>IFERROR(SUM(BZ10:BZ21),0)</f>
        <v>0</v>
      </c>
      <c r="CA22" s="38"/>
      <c r="CB22" s="38">
        <f>IFERROR(SUM(CB10:CB21),0)</f>
        <v>0</v>
      </c>
      <c r="CC22" s="38">
        <f>IFERROR(SUM(CC10:CC21),0)</f>
        <v>0</v>
      </c>
      <c r="CD22" s="100">
        <f t="shared" ref="CD22" si="6">IFERROR(CC22/$I22,0)</f>
        <v>0</v>
      </c>
      <c r="CE22" s="36">
        <f>IFERROR(#REF!/$F22,0)</f>
        <v>0</v>
      </c>
      <c r="CF22" s="126"/>
      <c r="CG22" s="40"/>
      <c r="CH22" s="38">
        <f>IFERROR(SUM(CH10:CH21),0)</f>
        <v>0</v>
      </c>
      <c r="CI22" s="38"/>
      <c r="CJ22" s="38">
        <f>IFERROR(SUM(CJ10:CJ21),0)</f>
        <v>0</v>
      </c>
      <c r="CK22" s="38">
        <f>IFERROR(SUM(CK10:CK21),0)</f>
        <v>0</v>
      </c>
      <c r="CL22" s="100">
        <f t="shared" ref="CL22" si="7">IFERROR(CK22/$I22,0)</f>
        <v>0</v>
      </c>
      <c r="CM22" s="36">
        <f>IFERROR(#REF!/$F22,0)</f>
        <v>0</v>
      </c>
      <c r="CN22" s="126"/>
      <c r="CO22" s="40"/>
      <c r="CP22" s="38">
        <f>IFERROR(SUM(CP10:CP21),0)</f>
        <v>0</v>
      </c>
      <c r="CQ22" s="38"/>
      <c r="CR22" s="38">
        <f>IFERROR(SUM(CR10:CR21),0)</f>
        <v>0</v>
      </c>
      <c r="CS22" s="38">
        <f>IFERROR(SUM(CS10:CS21),0)</f>
        <v>0</v>
      </c>
      <c r="CT22" s="100">
        <f t="shared" ref="CT22" si="8">IFERROR(CS22/$I22,0)</f>
        <v>0</v>
      </c>
      <c r="CU22" s="36">
        <f>IFERROR(#REF!/$F22,0)</f>
        <v>0</v>
      </c>
      <c r="CV22" s="126"/>
      <c r="CW22" s="41"/>
      <c r="CX22" s="79"/>
      <c r="CY22" s="79"/>
      <c r="CZ22" s="79"/>
      <c r="DA22" s="79"/>
      <c r="DB22" s="79"/>
      <c r="DC22" s="79"/>
      <c r="DD22" s="79"/>
      <c r="DE22" s="79"/>
      <c r="DF22" s="79"/>
      <c r="DG22" s="79"/>
      <c r="DH22" s="79"/>
      <c r="DI22" s="79"/>
      <c r="DJ22" s="79"/>
    </row>
    <row r="23" spans="1:114" hidden="1"/>
    <row r="24" spans="1:114" hidden="1"/>
    <row r="25" spans="1:114" hidden="1"/>
    <row r="26" spans="1:114" hidden="1"/>
    <row r="27" spans="1:114" hidden="1"/>
    <row r="28" spans="1:114" hidden="1"/>
    <row r="29" spans="1:114" hidden="1"/>
    <row r="30" spans="1:114" hidden="1"/>
    <row r="31" spans="1:114" hidden="1"/>
    <row r="32" spans="1:114" hidden="1"/>
    <row r="33" hidden="1"/>
    <row r="34" hidden="1"/>
    <row r="35" hidden="1"/>
    <row r="36" hidden="1"/>
    <row r="37" hidden="1"/>
  </sheetData>
  <sheetProtection sort="0" autoFilter="0"/>
  <mergeCells count="111">
    <mergeCell ref="CH8:CI8"/>
    <mergeCell ref="DI7:DI9"/>
    <mergeCell ref="F8:G8"/>
    <mergeCell ref="H8:K8"/>
    <mergeCell ref="N8:O8"/>
    <mergeCell ref="P8:S8"/>
    <mergeCell ref="V8:W8"/>
    <mergeCell ref="X8:AA8"/>
    <mergeCell ref="AD8:AE8"/>
    <mergeCell ref="AF8:AI8"/>
    <mergeCell ref="AL8:AM8"/>
    <mergeCell ref="AN8:AQ8"/>
    <mergeCell ref="AT8:AU8"/>
    <mergeCell ref="AV8:AY8"/>
    <mergeCell ref="BB8:BC8"/>
    <mergeCell ref="BD8:BG8"/>
    <mergeCell ref="BJ8:BK8"/>
    <mergeCell ref="DD7:DD9"/>
    <mergeCell ref="DE7:DE9"/>
    <mergeCell ref="DF7:DF9"/>
    <mergeCell ref="DG7:DG9"/>
    <mergeCell ref="DH7:DH9"/>
    <mergeCell ref="CY7:CY9"/>
    <mergeCell ref="CZ7:CZ9"/>
    <mergeCell ref="DA7:DA9"/>
    <mergeCell ref="DB7:DB9"/>
    <mergeCell ref="DC7:DC9"/>
    <mergeCell ref="AS7:AS9"/>
    <mergeCell ref="BX7:BX9"/>
    <mergeCell ref="BY7:BY9"/>
    <mergeCell ref="BZ7:CC7"/>
    <mergeCell ref="CF7:CF9"/>
    <mergeCell ref="CG7:CG9"/>
    <mergeCell ref="BF7:BG7"/>
    <mergeCell ref="BH7:BH9"/>
    <mergeCell ref="BI7:BI9"/>
    <mergeCell ref="BJ7:BM7"/>
    <mergeCell ref="BN7:BO7"/>
    <mergeCell ref="BL8:BO8"/>
    <mergeCell ref="BR8:BS8"/>
    <mergeCell ref="BT8:BW8"/>
    <mergeCell ref="BZ8:CA8"/>
    <mergeCell ref="CB8:CE8"/>
    <mergeCell ref="CL7:CM7"/>
    <mergeCell ref="CN7:CN9"/>
    <mergeCell ref="CO7:CO9"/>
    <mergeCell ref="CP7:CS7"/>
    <mergeCell ref="CT7:CU7"/>
    <mergeCell ref="CP6:CW6"/>
    <mergeCell ref="CX6:DI6"/>
    <mergeCell ref="DJ6:DJ9"/>
    <mergeCell ref="F7:I7"/>
    <mergeCell ref="J7:K7"/>
    <mergeCell ref="L7:L9"/>
    <mergeCell ref="M7:M9"/>
    <mergeCell ref="N7:Q7"/>
    <mergeCell ref="R7:S7"/>
    <mergeCell ref="T7:T9"/>
    <mergeCell ref="U7:U9"/>
    <mergeCell ref="V7:Y7"/>
    <mergeCell ref="AB7:AB9"/>
    <mergeCell ref="AC7:AC9"/>
    <mergeCell ref="AD7:AG7"/>
    <mergeCell ref="AH7:AI7"/>
    <mergeCell ref="BB6:BI6"/>
    <mergeCell ref="BJ6:BQ6"/>
    <mergeCell ref="BR6:BY6"/>
    <mergeCell ref="BZ6:CG6"/>
    <mergeCell ref="CH6:CO6"/>
    <mergeCell ref="N6:U6"/>
    <mergeCell ref="V6:AC6"/>
    <mergeCell ref="AD6:AK6"/>
    <mergeCell ref="BP7:BP9"/>
    <mergeCell ref="BQ7:BQ9"/>
    <mergeCell ref="BR7:BU7"/>
    <mergeCell ref="BV7:BW7"/>
    <mergeCell ref="AJ7:AJ9"/>
    <mergeCell ref="Z7:AA7"/>
    <mergeCell ref="AT7:AW7"/>
    <mergeCell ref="AX7:AY7"/>
    <mergeCell ref="AZ7:AZ9"/>
    <mergeCell ref="BA7:BA9"/>
    <mergeCell ref="BB7:BE7"/>
    <mergeCell ref="AK7:AK9"/>
    <mergeCell ref="AL7:AO7"/>
    <mergeCell ref="AP7:AQ7"/>
    <mergeCell ref="AR7:AR9"/>
    <mergeCell ref="B1:P1"/>
    <mergeCell ref="R1:U1"/>
    <mergeCell ref="C3:P3"/>
    <mergeCell ref="Q3:V3"/>
    <mergeCell ref="B4:V4"/>
    <mergeCell ref="CV7:CV9"/>
    <mergeCell ref="CW7:CW9"/>
    <mergeCell ref="CX7:CX9"/>
    <mergeCell ref="CJ8:CM8"/>
    <mergeCell ref="CP8:CQ8"/>
    <mergeCell ref="CR8:CU8"/>
    <mergeCell ref="AQ5:BK5"/>
    <mergeCell ref="BL5:CF5"/>
    <mergeCell ref="A5:U5"/>
    <mergeCell ref="V5:AP5"/>
    <mergeCell ref="AL6:AS6"/>
    <mergeCell ref="AT6:BA6"/>
    <mergeCell ref="B6:B9"/>
    <mergeCell ref="C6:C9"/>
    <mergeCell ref="D6:D9"/>
    <mergeCell ref="E6:E9"/>
    <mergeCell ref="F6:M6"/>
    <mergeCell ref="CD7:CE7"/>
    <mergeCell ref="CH7:CK7"/>
  </mergeCells>
  <pageMargins left="0.31496062992125984" right="0.70866141732283472" top="0.62992125984251968" bottom="0.74803149606299213" header="0.31496062992125984" footer="0.31496062992125984"/>
  <pageSetup paperSize="9" scale="33" orientation="portrait" r:id="rId1"/>
  <headerFooter>
    <oddHeader>&amp;L&amp;G&amp;C&amp;"Arial,Normal"&amp;8&amp;K000000 INTERNAL&amp;1#
&amp;"Arial,Negrita"&amp;12PLAN DE ACCION INSTITUCIONAL</oddHeader>
    <oddFooter>&amp;L&amp;G&amp;C&amp;N
IPB-A-1&amp;RDES-FM-05
V10</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9CF41-F9BD-449E-9B25-CE25E192FC7F}">
  <sheetPr>
    <tabColor theme="9" tint="0.59999389629810485"/>
  </sheetPr>
  <dimension ref="A1:DM90"/>
  <sheetViews>
    <sheetView topLeftCell="B1" zoomScale="55" zoomScaleNormal="55" zoomScaleSheetLayoutView="90" zoomScalePageLayoutView="60" workbookViewId="0">
      <selection activeCell="I9" sqref="I9"/>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23" style="55" customWidth="1"/>
    <col min="6" max="6" width="21" style="55" customWidth="1"/>
    <col min="7" max="7" width="26.81640625" style="55" customWidth="1"/>
    <col min="8" max="8" width="19.7265625" style="55" customWidth="1"/>
    <col min="9" max="9" width="25.81640625" style="55" customWidth="1"/>
    <col min="10"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16.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368</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525"/>
      <c r="AJ1" s="525"/>
      <c r="AK1" s="525"/>
      <c r="AL1" s="525"/>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525"/>
      <c r="CD1" s="525"/>
      <c r="CE1" s="525"/>
      <c r="CF1" s="525"/>
      <c r="CG1" s="525"/>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525"/>
      <c r="CD5" s="525"/>
      <c r="CE5" s="525"/>
      <c r="CF5" s="525"/>
      <c r="CG5" s="525"/>
      <c r="CH5" s="80"/>
      <c r="CI5" s="524"/>
      <c r="CJ5" s="524"/>
      <c r="CK5" s="524"/>
      <c r="CL5" s="524"/>
      <c r="CM5" s="524"/>
      <c r="CN5" s="524"/>
    </row>
    <row r="6" spans="1:117" ht="15" customHeight="1" thickBot="1">
      <c r="A6" s="82"/>
      <c r="B6" s="534" t="s">
        <v>292</v>
      </c>
      <c r="C6" s="534" t="s">
        <v>609</v>
      </c>
      <c r="D6" s="534" t="s">
        <v>294</v>
      </c>
      <c r="E6" s="534" t="s">
        <v>5</v>
      </c>
      <c r="F6" s="534" t="s">
        <v>838</v>
      </c>
      <c r="G6" s="534" t="s">
        <v>842</v>
      </c>
      <c r="H6" s="532" t="s">
        <v>295</v>
      </c>
      <c r="I6" s="532" t="s">
        <v>9</v>
      </c>
      <c r="J6" s="533" t="s">
        <v>148</v>
      </c>
      <c r="K6" s="533"/>
      <c r="L6" s="535" t="s">
        <v>339</v>
      </c>
      <c r="M6" s="535"/>
      <c r="N6" s="535"/>
      <c r="O6" s="535"/>
      <c r="P6" s="535"/>
      <c r="Q6" s="535"/>
      <c r="R6" s="535"/>
      <c r="S6" s="535"/>
      <c r="T6" s="535"/>
      <c r="U6" s="535"/>
      <c r="V6" s="535"/>
      <c r="W6" s="535"/>
      <c r="X6" s="535" t="s">
        <v>340</v>
      </c>
      <c r="Y6" s="533" t="s">
        <v>296</v>
      </c>
      <c r="Z6" s="533" t="s">
        <v>149</v>
      </c>
      <c r="AA6" s="533" t="s">
        <v>150</v>
      </c>
      <c r="AB6" s="533" t="s">
        <v>151</v>
      </c>
      <c r="AC6" s="533" t="s">
        <v>152</v>
      </c>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50" t="s">
        <v>348</v>
      </c>
      <c r="CZ6" s="553" t="s">
        <v>153</v>
      </c>
      <c r="DA6" s="555" t="s">
        <v>154</v>
      </c>
      <c r="DB6" s="556"/>
      <c r="DC6" s="556"/>
      <c r="DD6" s="556"/>
      <c r="DE6" s="556"/>
      <c r="DF6" s="556"/>
      <c r="DG6" s="556"/>
      <c r="DH6" s="556"/>
      <c r="DI6" s="556"/>
      <c r="DJ6" s="556"/>
      <c r="DK6" s="556"/>
      <c r="DL6" s="557"/>
      <c r="DM6" s="536" t="s">
        <v>155</v>
      </c>
    </row>
    <row r="7" spans="1:117" ht="15" customHeight="1">
      <c r="A7" s="82"/>
      <c r="B7" s="534"/>
      <c r="C7" s="534"/>
      <c r="D7" s="534"/>
      <c r="E7" s="534"/>
      <c r="F7" s="534"/>
      <c r="G7" s="534"/>
      <c r="H7" s="532"/>
      <c r="I7" s="532"/>
      <c r="J7" s="533"/>
      <c r="K7" s="533"/>
      <c r="L7" s="535"/>
      <c r="M7" s="535"/>
      <c r="N7" s="535"/>
      <c r="O7" s="535"/>
      <c r="P7" s="535"/>
      <c r="Q7" s="535"/>
      <c r="R7" s="535"/>
      <c r="S7" s="535"/>
      <c r="T7" s="535"/>
      <c r="U7" s="535"/>
      <c r="V7" s="535"/>
      <c r="W7" s="535"/>
      <c r="X7" s="535"/>
      <c r="Y7" s="533"/>
      <c r="Z7" s="533"/>
      <c r="AA7" s="533"/>
      <c r="AB7" s="533"/>
      <c r="AC7" s="533" t="s">
        <v>156</v>
      </c>
      <c r="AD7" s="533"/>
      <c r="AE7" s="533"/>
      <c r="AF7" s="533"/>
      <c r="AG7" s="533"/>
      <c r="AH7" s="533"/>
      <c r="AI7" s="547" t="s">
        <v>157</v>
      </c>
      <c r="AJ7" s="547"/>
      <c r="AK7" s="547"/>
      <c r="AL7" s="547"/>
      <c r="AM7" s="547"/>
      <c r="AN7" s="547"/>
      <c r="AO7" s="533" t="s">
        <v>158</v>
      </c>
      <c r="AP7" s="533"/>
      <c r="AQ7" s="533"/>
      <c r="AR7" s="533"/>
      <c r="AS7" s="533"/>
      <c r="AT7" s="533"/>
      <c r="AU7" s="547" t="s">
        <v>159</v>
      </c>
      <c r="AV7" s="547"/>
      <c r="AW7" s="547"/>
      <c r="AX7" s="547"/>
      <c r="AY7" s="547"/>
      <c r="AZ7" s="547"/>
      <c r="BA7" s="533" t="s">
        <v>160</v>
      </c>
      <c r="BB7" s="533"/>
      <c r="BC7" s="533"/>
      <c r="BD7" s="533"/>
      <c r="BE7" s="533"/>
      <c r="BF7" s="533"/>
      <c r="BG7" s="547" t="s">
        <v>161</v>
      </c>
      <c r="BH7" s="547"/>
      <c r="BI7" s="547"/>
      <c r="BJ7" s="547"/>
      <c r="BK7" s="547"/>
      <c r="BL7" s="547"/>
      <c r="BM7" s="533" t="s">
        <v>162</v>
      </c>
      <c r="BN7" s="533"/>
      <c r="BO7" s="533"/>
      <c r="BP7" s="533"/>
      <c r="BQ7" s="533"/>
      <c r="BR7" s="229"/>
      <c r="BS7" s="547" t="s">
        <v>163</v>
      </c>
      <c r="BT7" s="547"/>
      <c r="BU7" s="547"/>
      <c r="BV7" s="547"/>
      <c r="BW7" s="547"/>
      <c r="BX7" s="547"/>
      <c r="BY7" s="533" t="s">
        <v>164</v>
      </c>
      <c r="BZ7" s="533"/>
      <c r="CA7" s="533"/>
      <c r="CB7" s="533"/>
      <c r="CC7" s="533"/>
      <c r="CD7" s="533"/>
      <c r="CE7" s="547" t="s">
        <v>165</v>
      </c>
      <c r="CF7" s="547"/>
      <c r="CG7" s="547"/>
      <c r="CH7" s="547"/>
      <c r="CI7" s="547"/>
      <c r="CJ7" s="547"/>
      <c r="CK7" s="533" t="s">
        <v>166</v>
      </c>
      <c r="CL7" s="533"/>
      <c r="CM7" s="533"/>
      <c r="CN7" s="533"/>
      <c r="CO7" s="533"/>
      <c r="CP7" s="533"/>
      <c r="CQ7" s="547" t="s">
        <v>167</v>
      </c>
      <c r="CR7" s="547"/>
      <c r="CS7" s="547"/>
      <c r="CT7" s="547"/>
      <c r="CU7" s="547"/>
      <c r="CV7" s="192"/>
      <c r="CW7" s="533" t="s">
        <v>168</v>
      </c>
      <c r="CX7" s="533" t="s">
        <v>169</v>
      </c>
      <c r="CY7" s="551"/>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3.5" thickBot="1">
      <c r="A8" s="82"/>
      <c r="B8" s="534"/>
      <c r="C8" s="534"/>
      <c r="D8" s="534"/>
      <c r="E8" s="534"/>
      <c r="F8" s="534"/>
      <c r="G8" s="534"/>
      <c r="H8" s="532"/>
      <c r="I8" s="532"/>
      <c r="J8" s="533"/>
      <c r="K8" s="533"/>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533"/>
      <c r="AC8" s="229" t="s">
        <v>170</v>
      </c>
      <c r="AD8" s="229" t="s">
        <v>171</v>
      </c>
      <c r="AE8" s="229" t="s">
        <v>172</v>
      </c>
      <c r="AF8" s="229" t="s">
        <v>173</v>
      </c>
      <c r="AG8" s="229" t="s">
        <v>297</v>
      </c>
      <c r="AH8" s="229" t="s">
        <v>327</v>
      </c>
      <c r="AI8" s="192" t="s">
        <v>170</v>
      </c>
      <c r="AJ8" s="192" t="s">
        <v>171</v>
      </c>
      <c r="AK8" s="192" t="s">
        <v>172</v>
      </c>
      <c r="AL8" s="192" t="s">
        <v>173</v>
      </c>
      <c r="AM8" s="192" t="s">
        <v>297</v>
      </c>
      <c r="AN8" s="192" t="s">
        <v>327</v>
      </c>
      <c r="AO8" s="229" t="s">
        <v>170</v>
      </c>
      <c r="AP8" s="229" t="s">
        <v>171</v>
      </c>
      <c r="AQ8" s="229" t="s">
        <v>172</v>
      </c>
      <c r="AR8" s="229" t="s">
        <v>173</v>
      </c>
      <c r="AS8" s="229" t="s">
        <v>297</v>
      </c>
      <c r="AT8" s="229" t="s">
        <v>327</v>
      </c>
      <c r="AU8" s="192" t="s">
        <v>170</v>
      </c>
      <c r="AV8" s="192" t="s">
        <v>171</v>
      </c>
      <c r="AW8" s="192" t="s">
        <v>172</v>
      </c>
      <c r="AX8" s="192" t="s">
        <v>173</v>
      </c>
      <c r="AY8" s="192" t="s">
        <v>297</v>
      </c>
      <c r="AZ8" s="192" t="s">
        <v>327</v>
      </c>
      <c r="BA8" s="229" t="s">
        <v>170</v>
      </c>
      <c r="BB8" s="229" t="s">
        <v>171</v>
      </c>
      <c r="BC8" s="229" t="s">
        <v>172</v>
      </c>
      <c r="BD8" s="229" t="s">
        <v>173</v>
      </c>
      <c r="BE8" s="229" t="s">
        <v>297</v>
      </c>
      <c r="BF8" s="229" t="s">
        <v>327</v>
      </c>
      <c r="BG8" s="192" t="s">
        <v>170</v>
      </c>
      <c r="BH8" s="192" t="s">
        <v>171</v>
      </c>
      <c r="BI8" s="192" t="s">
        <v>172</v>
      </c>
      <c r="BJ8" s="192" t="s">
        <v>173</v>
      </c>
      <c r="BK8" s="192" t="s">
        <v>297</v>
      </c>
      <c r="BL8" s="192" t="s">
        <v>327</v>
      </c>
      <c r="BM8" s="229" t="s">
        <v>170</v>
      </c>
      <c r="BN8" s="229" t="s">
        <v>171</v>
      </c>
      <c r="BO8" s="229" t="s">
        <v>172</v>
      </c>
      <c r="BP8" s="229" t="s">
        <v>173</v>
      </c>
      <c r="BQ8" s="229" t="s">
        <v>297</v>
      </c>
      <c r="BR8" s="229" t="s">
        <v>327</v>
      </c>
      <c r="BS8" s="192" t="s">
        <v>170</v>
      </c>
      <c r="BT8" s="250" t="s">
        <v>171</v>
      </c>
      <c r="BU8" s="192" t="s">
        <v>172</v>
      </c>
      <c r="BV8" s="192" t="s">
        <v>173</v>
      </c>
      <c r="BW8" s="192" t="s">
        <v>297</v>
      </c>
      <c r="BX8" s="192" t="s">
        <v>327</v>
      </c>
      <c r="BY8" s="229" t="s">
        <v>170</v>
      </c>
      <c r="BZ8" s="229" t="s">
        <v>171</v>
      </c>
      <c r="CA8" s="229" t="s">
        <v>172</v>
      </c>
      <c r="CB8" s="251" t="s">
        <v>173</v>
      </c>
      <c r="CC8" s="229" t="s">
        <v>297</v>
      </c>
      <c r="CD8" s="229" t="s">
        <v>327</v>
      </c>
      <c r="CE8" s="192" t="s">
        <v>170</v>
      </c>
      <c r="CF8" s="192" t="s">
        <v>171</v>
      </c>
      <c r="CG8" s="192" t="s">
        <v>172</v>
      </c>
      <c r="CH8" s="192" t="s">
        <v>173</v>
      </c>
      <c r="CI8" s="192" t="s">
        <v>297</v>
      </c>
      <c r="CJ8" s="192" t="s">
        <v>327</v>
      </c>
      <c r="CK8" s="229" t="s">
        <v>170</v>
      </c>
      <c r="CL8" s="229" t="s">
        <v>171</v>
      </c>
      <c r="CM8" s="229" t="s">
        <v>172</v>
      </c>
      <c r="CN8" s="229" t="s">
        <v>173</v>
      </c>
      <c r="CO8" s="229" t="s">
        <v>297</v>
      </c>
      <c r="CP8" s="229" t="s">
        <v>327</v>
      </c>
      <c r="CQ8" s="192" t="s">
        <v>170</v>
      </c>
      <c r="CR8" s="192" t="s">
        <v>171</v>
      </c>
      <c r="CS8" s="192" t="s">
        <v>172</v>
      </c>
      <c r="CT8" s="192" t="s">
        <v>173</v>
      </c>
      <c r="CU8" s="229" t="s">
        <v>297</v>
      </c>
      <c r="CV8" s="229" t="s">
        <v>327</v>
      </c>
      <c r="CW8" s="533"/>
      <c r="CX8" s="533"/>
      <c r="CY8" s="552"/>
      <c r="CZ8" s="554"/>
      <c r="DA8" s="559"/>
      <c r="DB8" s="542"/>
      <c r="DC8" s="542"/>
      <c r="DD8" s="542"/>
      <c r="DE8" s="532"/>
      <c r="DF8" s="542"/>
      <c r="DG8" s="542"/>
      <c r="DH8" s="542"/>
      <c r="DI8" s="542"/>
      <c r="DJ8" s="542"/>
      <c r="DK8" s="542"/>
      <c r="DL8" s="544"/>
      <c r="DM8" s="562"/>
    </row>
    <row r="9" spans="1:117" ht="108.75" customHeight="1" thickBot="1">
      <c r="A9" s="82"/>
      <c r="B9" s="70" t="s">
        <v>192</v>
      </c>
      <c r="C9" s="70" t="s">
        <v>195</v>
      </c>
      <c r="D9" s="70" t="s">
        <v>200</v>
      </c>
      <c r="E9" s="70" t="s">
        <v>326</v>
      </c>
      <c r="F9" s="70" t="s">
        <v>207</v>
      </c>
      <c r="G9" s="70" t="s">
        <v>224</v>
      </c>
      <c r="H9" s="70" t="s">
        <v>642</v>
      </c>
      <c r="I9" s="70" t="s">
        <v>224</v>
      </c>
      <c r="J9" s="570" t="s">
        <v>698</v>
      </c>
      <c r="K9" s="571"/>
      <c r="L9" s="252">
        <v>1</v>
      </c>
      <c r="M9" s="252"/>
      <c r="N9" s="252"/>
      <c r="O9" s="252"/>
      <c r="P9" s="252"/>
      <c r="Q9" s="252"/>
      <c r="R9" s="252"/>
      <c r="S9" s="252"/>
      <c r="T9" s="252"/>
      <c r="U9" s="252"/>
      <c r="V9" s="252"/>
      <c r="W9" s="252"/>
      <c r="X9" s="252" t="s">
        <v>699</v>
      </c>
      <c r="Y9" s="253">
        <v>0</v>
      </c>
      <c r="Z9" s="96" t="s">
        <v>700</v>
      </c>
      <c r="AA9" s="96" t="s">
        <v>701</v>
      </c>
      <c r="AB9" s="109">
        <v>1</v>
      </c>
      <c r="AC9" s="96">
        <f>+L9</f>
        <v>1</v>
      </c>
      <c r="AD9" s="377">
        <f>IFERROR(AC9/SUM($L9:$W9)*100,0)</f>
        <v>100</v>
      </c>
      <c r="AE9" s="290"/>
      <c r="AF9" s="290">
        <f>IFERROR(AE9/SUM($L9:$W9)*100,0)</f>
        <v>0</v>
      </c>
      <c r="AG9" s="96"/>
      <c r="AH9" s="95"/>
      <c r="AI9" s="330">
        <f>+M9</f>
        <v>0</v>
      </c>
      <c r="AJ9" s="331">
        <f>IFERROR(AI9/SUM($L9:$W9)*100,0)</f>
        <v>0</v>
      </c>
      <c r="AK9" s="330"/>
      <c r="AL9" s="377">
        <f>IFERROR(AK9/SUM($L9:$W9)*100,0)</f>
        <v>0</v>
      </c>
      <c r="AM9" s="96"/>
      <c r="AN9" s="95"/>
      <c r="AO9" s="96">
        <f>+N9</f>
        <v>0</v>
      </c>
      <c r="AP9" s="331">
        <f>IFERROR(AO9/SUM($L9:$W9)*100,0)</f>
        <v>0</v>
      </c>
      <c r="AQ9" s="330"/>
      <c r="AR9" s="377">
        <f>IFERROR(AQ9/SUM($L9:$W9)*100,0)</f>
        <v>0</v>
      </c>
      <c r="AS9" s="96"/>
      <c r="AT9" s="95"/>
      <c r="AU9" s="96">
        <f>+O9</f>
        <v>0</v>
      </c>
      <c r="AV9" s="331">
        <f>IFERROR(AU9/SUM($L9:$W9)*100,0)</f>
        <v>0</v>
      </c>
      <c r="AW9" s="330"/>
      <c r="AX9" s="377">
        <f>IFERROR(AW9/SUM($L9:$W9)*100,0)</f>
        <v>0</v>
      </c>
      <c r="AY9" s="96"/>
      <c r="AZ9" s="95"/>
      <c r="BA9" s="94">
        <f>+Q9</f>
        <v>0</v>
      </c>
      <c r="BB9" s="331">
        <f>IFERROR(BA9/SUM($L9:$W9)*100,0)</f>
        <v>0</v>
      </c>
      <c r="BC9" s="330"/>
      <c r="BD9" s="377">
        <f>IFERROR(BC9/SUM($L9:$W9)*100,0)</f>
        <v>0</v>
      </c>
      <c r="BE9" s="94"/>
      <c r="BF9" s="95"/>
      <c r="BG9" s="94">
        <f>+R9</f>
        <v>0</v>
      </c>
      <c r="BH9" s="331">
        <f>IFERROR(BG9/SUM($L9:$W9)*100,0)</f>
        <v>0</v>
      </c>
      <c r="BI9" s="330"/>
      <c r="BJ9" s="377">
        <f>IFERROR(BI9/SUM($L9:$W9)*100,0)</f>
        <v>0</v>
      </c>
      <c r="BK9" s="151"/>
      <c r="BL9" s="95"/>
      <c r="BM9" s="94">
        <f>+S9</f>
        <v>0</v>
      </c>
      <c r="BN9" s="331">
        <f>IFERROR(BM9/SUM($L9:$W9)*100,0)</f>
        <v>0</v>
      </c>
      <c r="BO9" s="330"/>
      <c r="BP9" s="377">
        <f>IFERROR(BO9/SUM($L9:$W9)*100,0)</f>
        <v>0</v>
      </c>
      <c r="BQ9" s="95"/>
      <c r="BR9" s="95"/>
      <c r="BS9" s="95">
        <f>+T9</f>
        <v>0</v>
      </c>
      <c r="BT9" s="331">
        <f>IFERROR(BS9/SUM($L9:$W9)*100,0)</f>
        <v>0</v>
      </c>
      <c r="BU9" s="330"/>
      <c r="BV9" s="377">
        <f>IFERROR(BU9/SUM($L9:$W9)*100,0)</f>
        <v>0</v>
      </c>
      <c r="BW9" s="95"/>
      <c r="BX9" s="95"/>
      <c r="BY9" s="95">
        <f>+U9</f>
        <v>0</v>
      </c>
      <c r="BZ9" s="331">
        <f>IFERROR(BY9/SUM($L9:$W9)*100,0)</f>
        <v>0</v>
      </c>
      <c r="CA9" s="330"/>
      <c r="CB9" s="377">
        <f>IFERROR(CA9/SUM($L9:$W9)*100,0)</f>
        <v>0</v>
      </c>
      <c r="CC9" s="95"/>
      <c r="CD9" s="95"/>
      <c r="CE9" s="95">
        <f>+V9</f>
        <v>0</v>
      </c>
      <c r="CF9" s="331">
        <f>IFERROR(CE9/SUM($L9:$W9)*100,0)</f>
        <v>0</v>
      </c>
      <c r="CG9" s="330"/>
      <c r="CH9" s="377">
        <f>IFERROR(CG9/SUM($L9:$W9)*100,0)</f>
        <v>0</v>
      </c>
      <c r="CI9" s="95"/>
      <c r="CJ9" s="95"/>
      <c r="CK9" s="331">
        <f>+V9</f>
        <v>0</v>
      </c>
      <c r="CL9" s="331">
        <f>IFERROR(CK9/SUM($L9:$W9)*100,0)</f>
        <v>0</v>
      </c>
      <c r="CM9" s="330"/>
      <c r="CN9" s="377">
        <f>IFERROR(CM9/SUM($L9:$W9)*100,0)</f>
        <v>0</v>
      </c>
      <c r="CO9" s="95"/>
      <c r="CP9" s="95"/>
      <c r="CQ9" s="95">
        <f>+W9</f>
        <v>0</v>
      </c>
      <c r="CR9" s="331">
        <f>IFERROR(CQ9/SUM($L9:$W9)*100,0)</f>
        <v>0</v>
      </c>
      <c r="CS9" s="330"/>
      <c r="CT9" s="377">
        <f>IFERROR(CS9/SUM($L9:$W9)*100,0)</f>
        <v>0</v>
      </c>
      <c r="CU9" s="95"/>
      <c r="CV9" s="95"/>
      <c r="CW9" s="95">
        <f t="shared" ref="CW9" si="0">SUM(CS9,CM9,CG9,CA9,BU9,BO9,BI9,BC9,AW9,AQ9,AK9,AE9)</f>
        <v>0</v>
      </c>
      <c r="CX9" s="34">
        <f t="shared" ref="CX9:CX12" si="1">SUM(CT9,CN9,CH9,CB9,BV9,BP9,BJ9,BD9,AX9,AR9,AL9,AF9)</f>
        <v>0</v>
      </c>
      <c r="CY9" s="230"/>
      <c r="CZ9" s="106"/>
      <c r="DA9" s="99"/>
      <c r="DB9" s="129"/>
      <c r="DC9" s="130"/>
      <c r="DD9" s="130"/>
      <c r="DE9"/>
      <c r="DF9" s="84"/>
      <c r="DG9" s="84"/>
      <c r="DH9" s="84"/>
      <c r="DI9" s="84"/>
      <c r="DJ9" s="84"/>
      <c r="DK9" s="84"/>
      <c r="DL9" s="85"/>
      <c r="DM9" s="91"/>
    </row>
    <row r="10" spans="1:117" ht="108.75" customHeight="1" thickBot="1">
      <c r="A10" s="82"/>
      <c r="B10" s="70" t="s">
        <v>192</v>
      </c>
      <c r="C10" s="70" t="s">
        <v>195</v>
      </c>
      <c r="D10" s="70" t="s">
        <v>200</v>
      </c>
      <c r="E10" s="70" t="s">
        <v>326</v>
      </c>
      <c r="F10" s="70" t="s">
        <v>207</v>
      </c>
      <c r="G10" s="70" t="s">
        <v>224</v>
      </c>
      <c r="H10" s="70" t="s">
        <v>642</v>
      </c>
      <c r="I10" s="70" t="s">
        <v>224</v>
      </c>
      <c r="J10" s="570" t="s">
        <v>702</v>
      </c>
      <c r="K10" s="571"/>
      <c r="L10" s="252">
        <v>1</v>
      </c>
      <c r="M10" s="252"/>
      <c r="N10" s="252"/>
      <c r="O10" s="252"/>
      <c r="P10" s="252"/>
      <c r="Q10" s="252"/>
      <c r="R10" s="252"/>
      <c r="S10" s="252"/>
      <c r="T10" s="252"/>
      <c r="U10" s="252"/>
      <c r="V10" s="252"/>
      <c r="W10" s="252"/>
      <c r="X10" s="252" t="s">
        <v>699</v>
      </c>
      <c r="Y10" s="252">
        <v>0</v>
      </c>
      <c r="Z10" s="96" t="s">
        <v>701</v>
      </c>
      <c r="AA10" s="96" t="s">
        <v>703</v>
      </c>
      <c r="AB10" s="109">
        <v>1</v>
      </c>
      <c r="AC10" s="96">
        <f t="shared" ref="AC10:AC11" si="2">+L10</f>
        <v>1</v>
      </c>
      <c r="AD10" s="33">
        <f>IFERROR(AC10/#REF!,0)</f>
        <v>0</v>
      </c>
      <c r="AE10" s="96"/>
      <c r="AF10" s="33">
        <f>IFERROR(AE10/#REF!,0)</f>
        <v>0</v>
      </c>
      <c r="AG10" s="96"/>
      <c r="AH10" s="95"/>
      <c r="AI10" s="96">
        <f t="shared" ref="AI10:AI11" si="3">+M10</f>
        <v>0</v>
      </c>
      <c r="AJ10" s="33">
        <f>IFERROR(AI10/#REF!,0)</f>
        <v>0</v>
      </c>
      <c r="AK10" s="96"/>
      <c r="AL10" s="33">
        <f>IFERROR(AK10/#REF!,0)</f>
        <v>0</v>
      </c>
      <c r="AM10" s="96"/>
      <c r="AN10" s="95"/>
      <c r="AO10" s="96">
        <f t="shared" ref="AO10:AO11" si="4">+N10</f>
        <v>0</v>
      </c>
      <c r="AP10" s="33">
        <f>IFERROR(AO10/#REF!,0)</f>
        <v>0</v>
      </c>
      <c r="AQ10" s="96"/>
      <c r="AR10" s="33">
        <f>IFERROR(AQ10/#REF!,0)</f>
        <v>0</v>
      </c>
      <c r="AS10" s="96"/>
      <c r="AT10" s="95"/>
      <c r="AU10" s="96">
        <f t="shared" ref="AU10:AU11" si="5">+O10</f>
        <v>0</v>
      </c>
      <c r="AV10" s="331">
        <f t="shared" ref="AV10:AV11" si="6">IFERROR(AU10/SUM($L10:$W10)*100,0)</f>
        <v>0</v>
      </c>
      <c r="AW10" s="330"/>
      <c r="AX10" s="377">
        <f t="shared" ref="AX10:AX11" si="7">IFERROR(AW10/SUM($L10:$W10)*100,0)</f>
        <v>0</v>
      </c>
      <c r="AY10" s="96"/>
      <c r="AZ10" s="95"/>
      <c r="BA10" s="94">
        <f t="shared" ref="BA10:BA11" si="8">+Q10</f>
        <v>0</v>
      </c>
      <c r="BB10" s="331">
        <f t="shared" ref="BB10:BB11" si="9">IFERROR(BA10/SUM($L10:$W10)*100,0)</f>
        <v>0</v>
      </c>
      <c r="BC10" s="330"/>
      <c r="BD10" s="377">
        <f t="shared" ref="BD10:BD11" si="10">IFERROR(BC10/SUM($L10:$W10)*100,0)</f>
        <v>0</v>
      </c>
      <c r="BE10" s="94"/>
      <c r="BF10" s="95"/>
      <c r="BG10" s="94">
        <f t="shared" ref="BG10:BG11" si="11">+R10</f>
        <v>0</v>
      </c>
      <c r="BH10" s="331">
        <f t="shared" ref="BH10:BH11" si="12">IFERROR(BG10/SUM($L10:$W10)*100,0)</f>
        <v>0</v>
      </c>
      <c r="BI10" s="330"/>
      <c r="BJ10" s="377">
        <f t="shared" ref="BJ10:BJ11" si="13">IFERROR(BI10/SUM($L10:$W10)*100,0)</f>
        <v>0</v>
      </c>
      <c r="BK10" s="151"/>
      <c r="BL10" s="95"/>
      <c r="BM10" s="94">
        <f t="shared" ref="BM10:BM11" si="14">+S10</f>
        <v>0</v>
      </c>
      <c r="BN10" s="331">
        <f t="shared" ref="BN10:BN11" si="15">IFERROR(BM10/SUM($L10:$W10)*100,0)</f>
        <v>0</v>
      </c>
      <c r="BO10" s="330"/>
      <c r="BP10" s="377">
        <f t="shared" ref="BP10:BP11" si="16">IFERROR(BO10/SUM($L10:$W10)*100,0)</f>
        <v>0</v>
      </c>
      <c r="BQ10" s="95"/>
      <c r="BR10" s="95"/>
      <c r="BS10" s="95">
        <f t="shared" ref="BS10:BS11" si="17">+T10</f>
        <v>0</v>
      </c>
      <c r="BT10" s="331">
        <f t="shared" ref="BT10:BT11" si="18">IFERROR(BS10/SUM($L10:$W10)*100,0)</f>
        <v>0</v>
      </c>
      <c r="BU10" s="330"/>
      <c r="BV10" s="377">
        <f t="shared" ref="BV10:BV11" si="19">IFERROR(BU10/SUM($L10:$W10)*100,0)</f>
        <v>0</v>
      </c>
      <c r="BW10" s="95"/>
      <c r="BX10" s="95"/>
      <c r="BY10" s="95">
        <f t="shared" ref="BY10:BY11" si="20">+U10</f>
        <v>0</v>
      </c>
      <c r="BZ10" s="331">
        <f t="shared" ref="BZ10:BZ11" si="21">IFERROR(BY10/SUM($L10:$W10)*100,0)</f>
        <v>0</v>
      </c>
      <c r="CA10" s="330"/>
      <c r="CB10" s="377">
        <f t="shared" ref="CB10:CB11" si="22">IFERROR(CA10/SUM($L10:$W10)*100,0)</f>
        <v>0</v>
      </c>
      <c r="CC10" s="95"/>
      <c r="CD10" s="95"/>
      <c r="CE10" s="95">
        <f t="shared" ref="CE10:CE11" si="23">+V10</f>
        <v>0</v>
      </c>
      <c r="CF10" s="331">
        <f t="shared" ref="CF10:CF11" si="24">IFERROR(CE10/SUM($L10:$W10)*100,0)</f>
        <v>0</v>
      </c>
      <c r="CG10" s="330"/>
      <c r="CH10" s="377">
        <f t="shared" ref="CH10:CH11" si="25">IFERROR(CG10/SUM($L10:$W10)*100,0)</f>
        <v>0</v>
      </c>
      <c r="CI10" s="95"/>
      <c r="CJ10" s="95"/>
      <c r="CK10" s="331">
        <f t="shared" ref="CK10:CK11" si="26">+V10</f>
        <v>0</v>
      </c>
      <c r="CL10" s="331">
        <f t="shared" ref="CL10:CL11" si="27">IFERROR(CK10/SUM($L10:$W10)*100,0)</f>
        <v>0</v>
      </c>
      <c r="CM10" s="330"/>
      <c r="CN10" s="377">
        <f t="shared" ref="CN10:CN11" si="28">IFERROR(CM10/SUM($L10:$W10)*100,0)</f>
        <v>0</v>
      </c>
      <c r="CO10" s="95"/>
      <c r="CP10" s="95"/>
      <c r="CQ10" s="95">
        <f t="shared" ref="CQ10:CQ11" si="29">+W10</f>
        <v>0</v>
      </c>
      <c r="CR10" s="331">
        <f t="shared" ref="CR10:CR11" si="30">IFERROR(CQ10/SUM($L10:$W10)*100,0)</f>
        <v>0</v>
      </c>
      <c r="CS10" s="330"/>
      <c r="CT10" s="377">
        <f t="shared" ref="CT10:CT11" si="31">IFERROR(CS10/SUM($L10:$W10)*100,0)</f>
        <v>0</v>
      </c>
      <c r="CU10" s="95"/>
      <c r="CV10" s="95"/>
      <c r="CW10" s="95">
        <f t="shared" ref="CW10:CW12" si="32">SUM(CS10,CM10,CG10,CA10,BU10,BO10,BI10,BC10,AW10,AQ10,AK10,AE10)</f>
        <v>0</v>
      </c>
      <c r="CX10" s="34">
        <f t="shared" si="1"/>
        <v>0</v>
      </c>
      <c r="CY10" s="231"/>
      <c r="CZ10" s="112"/>
      <c r="DA10" s="99"/>
      <c r="DB10" s="129"/>
      <c r="DC10" s="130"/>
      <c r="DD10" s="130"/>
      <c r="DE10" s="130"/>
      <c r="DF10" s="97"/>
      <c r="DG10" s="97"/>
      <c r="DH10" s="97"/>
      <c r="DI10" s="97"/>
      <c r="DJ10" s="97"/>
      <c r="DK10" s="97"/>
      <c r="DL10" s="101"/>
      <c r="DM10" s="98"/>
    </row>
    <row r="11" spans="1:117" ht="108.75" customHeight="1">
      <c r="A11" s="82"/>
      <c r="B11" s="70" t="s">
        <v>192</v>
      </c>
      <c r="C11" s="70" t="s">
        <v>195</v>
      </c>
      <c r="D11" s="70" t="s">
        <v>200</v>
      </c>
      <c r="E11" s="70" t="s">
        <v>326</v>
      </c>
      <c r="F11" s="70" t="s">
        <v>207</v>
      </c>
      <c r="G11" s="70" t="s">
        <v>224</v>
      </c>
      <c r="H11" s="70" t="s">
        <v>642</v>
      </c>
      <c r="I11" s="70" t="s">
        <v>224</v>
      </c>
      <c r="J11" s="570" t="s">
        <v>704</v>
      </c>
      <c r="K11" s="571"/>
      <c r="L11" s="252"/>
      <c r="M11" s="252"/>
      <c r="N11" s="252"/>
      <c r="O11" s="252"/>
      <c r="P11" s="252"/>
      <c r="Q11" s="252"/>
      <c r="R11" s="252">
        <v>1</v>
      </c>
      <c r="S11" s="252"/>
      <c r="T11" s="252"/>
      <c r="U11" s="252"/>
      <c r="V11" s="252"/>
      <c r="W11" s="252"/>
      <c r="X11" s="252" t="s">
        <v>699</v>
      </c>
      <c r="Y11" s="252">
        <v>0</v>
      </c>
      <c r="Z11" s="96" t="s">
        <v>705</v>
      </c>
      <c r="AA11" s="96" t="s">
        <v>706</v>
      </c>
      <c r="AB11" s="109">
        <v>1</v>
      </c>
      <c r="AC11" s="96">
        <f t="shared" si="2"/>
        <v>0</v>
      </c>
      <c r="AD11" s="33">
        <f>IFERROR(AC11/#REF!,0)</f>
        <v>0</v>
      </c>
      <c r="AE11" s="96"/>
      <c r="AF11" s="33">
        <f>IFERROR(AE11/#REF!,0)</f>
        <v>0</v>
      </c>
      <c r="AG11" s="96"/>
      <c r="AH11" s="95"/>
      <c r="AI11" s="96">
        <f t="shared" si="3"/>
        <v>0</v>
      </c>
      <c r="AJ11" s="33">
        <f>IFERROR(AI11/#REF!,0)</f>
        <v>0</v>
      </c>
      <c r="AK11" s="96"/>
      <c r="AL11" s="33">
        <f>IFERROR(AK11/#REF!,0)</f>
        <v>0</v>
      </c>
      <c r="AM11" s="96"/>
      <c r="AN11" s="95"/>
      <c r="AO11" s="96">
        <f t="shared" si="4"/>
        <v>0</v>
      </c>
      <c r="AP11" s="33">
        <f>IFERROR(AO11/#REF!,0)</f>
        <v>0</v>
      </c>
      <c r="AQ11" s="96"/>
      <c r="AR11" s="33">
        <f>IFERROR(AQ11/#REF!,0)</f>
        <v>0</v>
      </c>
      <c r="AS11" s="96"/>
      <c r="AT11" s="95"/>
      <c r="AU11" s="96">
        <f t="shared" si="5"/>
        <v>0</v>
      </c>
      <c r="AV11" s="331">
        <f t="shared" si="6"/>
        <v>0</v>
      </c>
      <c r="AW11" s="330"/>
      <c r="AX11" s="377">
        <f t="shared" si="7"/>
        <v>0</v>
      </c>
      <c r="AY11" s="96"/>
      <c r="AZ11" s="95"/>
      <c r="BA11" s="94">
        <f t="shared" si="8"/>
        <v>0</v>
      </c>
      <c r="BB11" s="331">
        <f t="shared" si="9"/>
        <v>0</v>
      </c>
      <c r="BC11" s="330"/>
      <c r="BD11" s="377">
        <f t="shared" si="10"/>
        <v>0</v>
      </c>
      <c r="BE11" s="94"/>
      <c r="BF11" s="95"/>
      <c r="BG11" s="94">
        <f t="shared" si="11"/>
        <v>1</v>
      </c>
      <c r="BH11" s="331">
        <f t="shared" si="12"/>
        <v>100</v>
      </c>
      <c r="BI11" s="330"/>
      <c r="BJ11" s="377">
        <f t="shared" si="13"/>
        <v>0</v>
      </c>
      <c r="BK11" s="151"/>
      <c r="BL11" s="95"/>
      <c r="BM11" s="94">
        <f t="shared" si="14"/>
        <v>0</v>
      </c>
      <c r="BN11" s="331">
        <f t="shared" si="15"/>
        <v>0</v>
      </c>
      <c r="BO11" s="330"/>
      <c r="BP11" s="377">
        <f t="shared" si="16"/>
        <v>0</v>
      </c>
      <c r="BQ11" s="95"/>
      <c r="BR11" s="95"/>
      <c r="BS11" s="95">
        <f t="shared" si="17"/>
        <v>0</v>
      </c>
      <c r="BT11" s="331">
        <f t="shared" si="18"/>
        <v>0</v>
      </c>
      <c r="BU11" s="330"/>
      <c r="BV11" s="377">
        <f t="shared" si="19"/>
        <v>0</v>
      </c>
      <c r="BW11" s="95"/>
      <c r="BX11" s="95"/>
      <c r="BY11" s="95">
        <f t="shared" si="20"/>
        <v>0</v>
      </c>
      <c r="BZ11" s="331">
        <f t="shared" si="21"/>
        <v>0</v>
      </c>
      <c r="CA11" s="330"/>
      <c r="CB11" s="377">
        <f t="shared" si="22"/>
        <v>0</v>
      </c>
      <c r="CC11" s="95"/>
      <c r="CD11" s="95"/>
      <c r="CE11" s="95">
        <f t="shared" si="23"/>
        <v>0</v>
      </c>
      <c r="CF11" s="331">
        <f t="shared" si="24"/>
        <v>0</v>
      </c>
      <c r="CG11" s="330"/>
      <c r="CH11" s="377">
        <f t="shared" si="25"/>
        <v>0</v>
      </c>
      <c r="CI11" s="95"/>
      <c r="CJ11" s="95"/>
      <c r="CK11" s="331">
        <f t="shared" si="26"/>
        <v>0</v>
      </c>
      <c r="CL11" s="331">
        <f t="shared" si="27"/>
        <v>0</v>
      </c>
      <c r="CM11" s="330"/>
      <c r="CN11" s="377">
        <f t="shared" si="28"/>
        <v>0</v>
      </c>
      <c r="CO11" s="95"/>
      <c r="CP11" s="95"/>
      <c r="CQ11" s="95">
        <f t="shared" si="29"/>
        <v>0</v>
      </c>
      <c r="CR11" s="331">
        <f t="shared" si="30"/>
        <v>0</v>
      </c>
      <c r="CS11" s="330"/>
      <c r="CT11" s="377">
        <f t="shared" si="31"/>
        <v>0</v>
      </c>
      <c r="CU11" s="95"/>
      <c r="CV11" s="95"/>
      <c r="CW11" s="95">
        <f t="shared" si="32"/>
        <v>0</v>
      </c>
      <c r="CX11" s="34">
        <f t="shared" si="1"/>
        <v>0</v>
      </c>
      <c r="CY11" s="231"/>
      <c r="CZ11" s="112"/>
      <c r="DA11" s="99"/>
      <c r="DB11" s="129"/>
      <c r="DC11" s="130"/>
      <c r="DD11" s="130"/>
      <c r="DE11" s="130"/>
      <c r="DF11" s="97"/>
      <c r="DG11" s="97"/>
      <c r="DH11" s="97"/>
      <c r="DI11" s="97"/>
      <c r="DJ11" s="97"/>
      <c r="DK11" s="97"/>
      <c r="DL11" s="101"/>
      <c r="DM11" s="98"/>
    </row>
    <row r="12" spans="1:117" s="79" customFormat="1">
      <c r="B12" s="70"/>
      <c r="C12" s="257"/>
      <c r="D12" s="185"/>
      <c r="E12" s="185"/>
      <c r="F12" s="185"/>
      <c r="G12" s="185"/>
      <c r="H12" s="187"/>
      <c r="I12" s="187"/>
      <c r="J12" s="568" t="s">
        <v>444</v>
      </c>
      <c r="K12" s="569"/>
      <c r="L12" s="187">
        <f>+SUM(L9:L11)</f>
        <v>2</v>
      </c>
      <c r="M12" s="187">
        <f t="shared" ref="M12:W12" si="33">+SUM(M9:M11)</f>
        <v>0</v>
      </c>
      <c r="N12" s="187">
        <f t="shared" si="33"/>
        <v>0</v>
      </c>
      <c r="O12" s="187">
        <f t="shared" si="33"/>
        <v>0</v>
      </c>
      <c r="P12" s="187">
        <f t="shared" si="33"/>
        <v>0</v>
      </c>
      <c r="Q12" s="187">
        <f t="shared" si="33"/>
        <v>0</v>
      </c>
      <c r="R12" s="187">
        <f t="shared" si="33"/>
        <v>1</v>
      </c>
      <c r="S12" s="187">
        <f t="shared" si="33"/>
        <v>0</v>
      </c>
      <c r="T12" s="187">
        <f t="shared" si="33"/>
        <v>0</v>
      </c>
      <c r="U12" s="187">
        <f t="shared" si="33"/>
        <v>0</v>
      </c>
      <c r="V12" s="187">
        <f t="shared" si="33"/>
        <v>0</v>
      </c>
      <c r="W12" s="187">
        <f t="shared" si="33"/>
        <v>0</v>
      </c>
      <c r="X12" s="187"/>
      <c r="Y12" s="187"/>
      <c r="Z12" s="187"/>
      <c r="AA12" s="94" t="s">
        <v>174</v>
      </c>
      <c r="AB12" s="254">
        <v>1</v>
      </c>
      <c r="AC12" s="94">
        <f>SUM(AC7:AC11)</f>
        <v>2</v>
      </c>
      <c r="AD12" s="313">
        <f>IFERROR(AC12/SUM($L12:$W12),0)</f>
        <v>0.66666666666666663</v>
      </c>
      <c r="AE12" s="94">
        <f>SUM(AE7:AE11)</f>
        <v>0</v>
      </c>
      <c r="AF12" s="314">
        <f>IFERROR(AE12/SUM($L12:$W12),0)</f>
        <v>0</v>
      </c>
      <c r="AG12" s="94"/>
      <c r="AH12" s="94"/>
      <c r="AI12" s="94">
        <f>SUM(AI7:AI11)</f>
        <v>0</v>
      </c>
      <c r="AJ12" s="313">
        <f>IFERROR(AI12/SUM($L12:$W12),0)</f>
        <v>0</v>
      </c>
      <c r="AK12" s="94">
        <f>SUM(AK7:AK11)</f>
        <v>0</v>
      </c>
      <c r="AL12" s="314">
        <f>IFERROR(AK12/SUM($L12:$W12),0)</f>
        <v>0</v>
      </c>
      <c r="AM12" s="33"/>
      <c r="AN12" s="94"/>
      <c r="AO12" s="94">
        <f>SUM(AO7:AO11)</f>
        <v>0</v>
      </c>
      <c r="AP12" s="313">
        <f>IFERROR(AO12/SUM($L12:$W12),0)</f>
        <v>0</v>
      </c>
      <c r="AQ12" s="94">
        <f>SUM(AQ7:AQ11)</f>
        <v>0</v>
      </c>
      <c r="AR12" s="314">
        <f>IFERROR(AQ12/SUM($L12:$W12),0)</f>
        <v>0</v>
      </c>
      <c r="AS12" s="94"/>
      <c r="AT12" s="94"/>
      <c r="AU12" s="94">
        <f>SUM(AU7:AU11)</f>
        <v>0</v>
      </c>
      <c r="AV12" s="313">
        <f>IFERROR(AU12/SUM($L12:$W12),0)</f>
        <v>0</v>
      </c>
      <c r="AW12" s="94">
        <f>SUM(AW7:AW11)</f>
        <v>0</v>
      </c>
      <c r="AX12" s="314">
        <f>IFERROR(AW12/SUM($L12:$W12),0)</f>
        <v>0</v>
      </c>
      <c r="AY12" s="94"/>
      <c r="AZ12" s="94"/>
      <c r="BA12" s="94">
        <f>SUM(BA7:BA11)</f>
        <v>0</v>
      </c>
      <c r="BB12" s="313">
        <f>IFERROR(BA12/SUM($L12:$W12),0)</f>
        <v>0</v>
      </c>
      <c r="BC12" s="94">
        <f>SUM(BC7:BC11)</f>
        <v>0</v>
      </c>
      <c r="BD12" s="314">
        <f>IFERROR(BC12/SUM($L12:$W12),0)</f>
        <v>0</v>
      </c>
      <c r="BE12" s="94"/>
      <c r="BF12" s="94"/>
      <c r="BG12" s="94">
        <f>SUM(BG7:BG11)</f>
        <v>1</v>
      </c>
      <c r="BH12" s="475">
        <f>IFERROR(BG12/SUM($L12:$W12),0)</f>
        <v>0.33333333333333331</v>
      </c>
      <c r="BI12" s="94">
        <f>SUM(BI7:BI11)</f>
        <v>0</v>
      </c>
      <c r="BJ12" s="314">
        <f>IFERROR(BI12/SUM($L12:$W12),0)</f>
        <v>0</v>
      </c>
      <c r="BK12" s="94"/>
      <c r="BL12" s="94"/>
      <c r="BM12" s="94">
        <f>SUM(BM7:BM11)</f>
        <v>0</v>
      </c>
      <c r="BN12" s="313">
        <f>IFERROR(BM12/SUM($L12:$W12),0)</f>
        <v>0</v>
      </c>
      <c r="BO12" s="94">
        <f>SUM(BO7:BO11)</f>
        <v>0</v>
      </c>
      <c r="BP12" s="314">
        <f>IFERROR(BO12/SUM($L12:$W12),0)</f>
        <v>0</v>
      </c>
      <c r="BQ12" s="94"/>
      <c r="BR12" s="94"/>
      <c r="BS12" s="94">
        <f>SUM(BS7:BS11)</f>
        <v>0</v>
      </c>
      <c r="BT12" s="313">
        <f>IFERROR(BS12/SUM($L12:$W12),0)</f>
        <v>0</v>
      </c>
      <c r="BU12" s="94">
        <f>SUM(BU7:BU11)</f>
        <v>0</v>
      </c>
      <c r="BV12" s="314">
        <f>IFERROR(BU12/SUM($L12:$W12),0)</f>
        <v>0</v>
      </c>
      <c r="BW12" s="94"/>
      <c r="BX12" s="94"/>
      <c r="BY12" s="94">
        <f>SUM(BY7:BY11)</f>
        <v>0</v>
      </c>
      <c r="BZ12" s="313">
        <f>IFERROR(BY12/SUM($L12:$W12),0)</f>
        <v>0</v>
      </c>
      <c r="CA12" s="94">
        <f>SUM(CA7:CA11)</f>
        <v>0</v>
      </c>
      <c r="CB12" s="314">
        <f>IFERROR(CA12/SUM($L12:$W12),0)</f>
        <v>0</v>
      </c>
      <c r="CC12" s="94"/>
      <c r="CD12" s="94"/>
      <c r="CE12" s="472">
        <f>SUM(CE7:CE11)</f>
        <v>0</v>
      </c>
      <c r="CF12" s="313">
        <f>IFERROR(CE12/SUM($L12:$W12),0)</f>
        <v>0</v>
      </c>
      <c r="CG12" s="94">
        <f>SUM(CG7:CG11)</f>
        <v>0</v>
      </c>
      <c r="CH12" s="314">
        <f>IFERROR(CG12/SUM($L12:$W12),0)</f>
        <v>0</v>
      </c>
      <c r="CI12" s="94"/>
      <c r="CJ12" s="94"/>
      <c r="CK12" s="313">
        <f>IFERROR(CJ12/SUM($L12:$W12),0)</f>
        <v>0</v>
      </c>
      <c r="CL12" s="313">
        <f>IFERROR(CK12/SUM($L12:$W12),0)</f>
        <v>0</v>
      </c>
      <c r="CM12" s="94">
        <f>SUM(CM7:CM11)</f>
        <v>0</v>
      </c>
      <c r="CN12" s="314">
        <f>IFERROR(CM12/SUM($L12:$W12),0)</f>
        <v>0</v>
      </c>
      <c r="CO12" s="94"/>
      <c r="CP12" s="94"/>
      <c r="CQ12" s="94">
        <f>SUM(CQ7:CQ11)</f>
        <v>0</v>
      </c>
      <c r="CR12" s="313">
        <f>IFERROR(CQ12/SUM($L12:$W12),0)</f>
        <v>0</v>
      </c>
      <c r="CS12" s="94">
        <f>SUM(CS7:CS11)</f>
        <v>0</v>
      </c>
      <c r="CT12" s="314">
        <f>IFERROR(CS12/SUM($L12:$W12),0)</f>
        <v>0</v>
      </c>
      <c r="CU12" s="94"/>
      <c r="CV12" s="94"/>
      <c r="CW12" s="94">
        <f t="shared" si="32"/>
        <v>0</v>
      </c>
      <c r="CX12" s="29">
        <f t="shared" si="1"/>
        <v>0</v>
      </c>
      <c r="CY12" s="203"/>
    </row>
    <row r="13" spans="1:117" s="79" customFormat="1" ht="15" hidden="1" customHeight="1">
      <c r="B13" s="55" t="s">
        <v>188</v>
      </c>
      <c r="C13" s="55" t="s">
        <v>196</v>
      </c>
      <c r="D13" s="55" t="s">
        <v>201</v>
      </c>
      <c r="E13" s="55" t="s">
        <v>202</v>
      </c>
      <c r="F13" s="55" t="s">
        <v>210</v>
      </c>
      <c r="G13" s="55" t="s">
        <v>211</v>
      </c>
    </row>
    <row r="14" spans="1:117" s="79" customFormat="1" ht="120" hidden="1" customHeight="1">
      <c r="B14" s="152" t="s">
        <v>189</v>
      </c>
      <c r="C14" s="155" t="s">
        <v>608</v>
      </c>
      <c r="D14" s="155" t="s">
        <v>197</v>
      </c>
      <c r="E14" s="158" t="s">
        <v>315</v>
      </c>
      <c r="F14" s="159" t="s">
        <v>203</v>
      </c>
      <c r="G14" s="166" t="s">
        <v>212</v>
      </c>
    </row>
    <row r="15" spans="1:117" s="79" customFormat="1" ht="327.75" hidden="1" customHeight="1">
      <c r="B15" s="152" t="s">
        <v>192</v>
      </c>
      <c r="C15" s="156" t="s">
        <v>607</v>
      </c>
      <c r="D15" s="156" t="s">
        <v>198</v>
      </c>
      <c r="E15" s="159" t="s">
        <v>316</v>
      </c>
      <c r="F15" s="162" t="s">
        <v>204</v>
      </c>
      <c r="G15" s="167" t="s">
        <v>213</v>
      </c>
    </row>
    <row r="16" spans="1:117" s="79" customFormat="1" ht="195" hidden="1" customHeight="1">
      <c r="B16" s="153" t="s">
        <v>190</v>
      </c>
      <c r="C16" s="155" t="s">
        <v>195</v>
      </c>
      <c r="D16" s="155" t="s">
        <v>199</v>
      </c>
      <c r="E16" s="160" t="s">
        <v>317</v>
      </c>
      <c r="F16" s="162" t="s">
        <v>205</v>
      </c>
      <c r="G16" s="167" t="s">
        <v>214</v>
      </c>
    </row>
    <row r="17" spans="2:7" s="79" customFormat="1" ht="285" hidden="1" customHeight="1">
      <c r="B17" s="154" t="s">
        <v>191</v>
      </c>
      <c r="C17" s="55"/>
      <c r="D17" s="157" t="s">
        <v>200</v>
      </c>
      <c r="E17" s="161" t="s">
        <v>318</v>
      </c>
      <c r="F17" s="162" t="s">
        <v>206</v>
      </c>
      <c r="G17" s="167" t="s">
        <v>215</v>
      </c>
    </row>
    <row r="18" spans="2:7" s="79" customFormat="1" ht="135" hidden="1" customHeight="1">
      <c r="B18" s="56"/>
      <c r="C18" s="55"/>
      <c r="D18" s="55"/>
      <c r="E18" s="198" t="s">
        <v>322</v>
      </c>
      <c r="F18" s="158" t="s">
        <v>207</v>
      </c>
      <c r="G18" s="167" t="s">
        <v>216</v>
      </c>
    </row>
    <row r="19" spans="2:7" s="79" customFormat="1" ht="120" hidden="1" customHeight="1">
      <c r="B19" s="55"/>
      <c r="C19" s="55"/>
      <c r="D19" s="55"/>
      <c r="E19" s="163" t="s">
        <v>319</v>
      </c>
      <c r="F19" s="158" t="s">
        <v>208</v>
      </c>
      <c r="G19" s="167" t="s">
        <v>217</v>
      </c>
    </row>
    <row r="20" spans="2:7" s="79" customFormat="1" ht="120" hidden="1" customHeight="1">
      <c r="B20" s="55"/>
      <c r="C20" s="55"/>
      <c r="D20" s="55"/>
      <c r="E20" s="165" t="s">
        <v>320</v>
      </c>
      <c r="F20" s="158" t="s">
        <v>209</v>
      </c>
      <c r="G20" s="167" t="s">
        <v>218</v>
      </c>
    </row>
    <row r="21" spans="2:7" s="79" customFormat="1" ht="180" hidden="1" customHeight="1">
      <c r="B21" s="55"/>
      <c r="C21" s="55"/>
      <c r="D21" s="55"/>
      <c r="E21" s="161" t="s">
        <v>321</v>
      </c>
      <c r="F21" s="55"/>
      <c r="G21" s="167" t="s">
        <v>219</v>
      </c>
    </row>
    <row r="22" spans="2:7" s="79" customFormat="1" ht="135" hidden="1" customHeight="1">
      <c r="B22" s="55"/>
      <c r="C22" s="55"/>
      <c r="D22" s="55"/>
      <c r="E22" s="158" t="s">
        <v>323</v>
      </c>
      <c r="F22" s="55"/>
      <c r="G22" s="167" t="s">
        <v>220</v>
      </c>
    </row>
    <row r="23" spans="2:7" s="79" customFormat="1" ht="90" hidden="1" customHeight="1">
      <c r="B23" s="55"/>
      <c r="C23" s="55"/>
      <c r="D23" s="55"/>
      <c r="E23" s="158" t="s">
        <v>324</v>
      </c>
      <c r="F23" s="55"/>
      <c r="G23" s="167" t="s">
        <v>221</v>
      </c>
    </row>
    <row r="24" spans="2:7" s="79" customFormat="1" ht="180" hidden="1" customHeight="1">
      <c r="B24" s="55"/>
      <c r="C24" s="55"/>
      <c r="D24" s="55"/>
      <c r="E24" s="164" t="s">
        <v>325</v>
      </c>
      <c r="F24" s="55"/>
      <c r="G24" s="167" t="s">
        <v>222</v>
      </c>
    </row>
    <row r="25" spans="2:7" s="79" customFormat="1" ht="90" hidden="1" customHeight="1">
      <c r="B25" s="55"/>
      <c r="C25" s="55"/>
      <c r="D25" s="55"/>
      <c r="E25" s="160" t="s">
        <v>326</v>
      </c>
      <c r="F25" s="55"/>
      <c r="G25" s="168" t="s">
        <v>223</v>
      </c>
    </row>
    <row r="26" spans="2:7" s="79" customFormat="1" ht="90" hidden="1" customHeight="1">
      <c r="B26" s="55"/>
      <c r="C26" s="55"/>
      <c r="D26" s="55"/>
      <c r="E26" s="55"/>
      <c r="F26" s="55"/>
      <c r="G26" s="168" t="s">
        <v>224</v>
      </c>
    </row>
    <row r="27" spans="2:7" s="79" customFormat="1" ht="90" hidden="1" customHeight="1">
      <c r="B27" s="55"/>
      <c r="C27" s="55"/>
      <c r="D27" s="55"/>
      <c r="E27" s="55"/>
      <c r="F27" s="55"/>
      <c r="G27" s="168" t="s">
        <v>225</v>
      </c>
    </row>
    <row r="28" spans="2:7" s="79" customFormat="1" ht="105" hidden="1" customHeight="1">
      <c r="B28" s="55"/>
      <c r="C28" s="55"/>
      <c r="D28" s="55"/>
      <c r="E28" s="55"/>
      <c r="F28" s="55"/>
      <c r="G28" s="168" t="s">
        <v>226</v>
      </c>
    </row>
    <row r="29" spans="2:7" s="79" customFormat="1" ht="105" hidden="1" customHeight="1">
      <c r="B29" s="55"/>
      <c r="C29" s="55"/>
      <c r="D29" s="55"/>
      <c r="E29" s="55"/>
      <c r="F29" s="55"/>
      <c r="G29" s="168" t="s">
        <v>227</v>
      </c>
    </row>
    <row r="30" spans="2:7" s="79" customFormat="1" ht="60" hidden="1" customHeight="1">
      <c r="B30" s="55"/>
      <c r="C30" s="55"/>
      <c r="D30" s="55"/>
      <c r="E30" s="55"/>
      <c r="F30" s="55"/>
      <c r="G30" s="168" t="s">
        <v>228</v>
      </c>
    </row>
    <row r="31" spans="2:7" s="79" customFormat="1" ht="90" hidden="1" customHeight="1">
      <c r="B31" s="55"/>
      <c r="C31" s="55"/>
      <c r="D31" s="55"/>
      <c r="E31" s="55"/>
      <c r="F31" s="55"/>
      <c r="G31" s="168" t="s">
        <v>229</v>
      </c>
    </row>
    <row r="32" spans="2:7" s="79" customFormat="1" ht="105" hidden="1" customHeight="1">
      <c r="B32" s="55"/>
      <c r="C32" s="55"/>
      <c r="D32" s="55"/>
      <c r="E32" s="55"/>
      <c r="F32" s="55"/>
      <c r="G32" s="168" t="s">
        <v>230</v>
      </c>
    </row>
    <row r="33" spans="2:7" s="79" customFormat="1" ht="75" hidden="1" customHeight="1">
      <c r="B33" s="55"/>
      <c r="C33" s="55"/>
      <c r="D33" s="55"/>
      <c r="E33" s="55"/>
      <c r="F33" s="55"/>
      <c r="G33" s="168" t="s">
        <v>231</v>
      </c>
    </row>
    <row r="34" spans="2:7" s="79" customFormat="1" ht="45" hidden="1" customHeight="1">
      <c r="B34" s="55"/>
      <c r="C34" s="55"/>
      <c r="D34" s="55"/>
      <c r="E34" s="55"/>
      <c r="F34" s="55"/>
      <c r="G34" s="168" t="s">
        <v>232</v>
      </c>
    </row>
    <row r="35" spans="2:7" s="79" customFormat="1"/>
    <row r="36" spans="2:7" s="79" customFormat="1"/>
    <row r="37" spans="2:7" s="79" customFormat="1"/>
    <row r="38" spans="2:7" s="79" customFormat="1"/>
    <row r="39" spans="2:7" s="79" customFormat="1"/>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sheetData>
  <sheetProtection sort="0" autoFilter="0"/>
  <mergeCells count="66">
    <mergeCell ref="DL7:DL8"/>
    <mergeCell ref="J9:K9"/>
    <mergeCell ref="J10:K10"/>
    <mergeCell ref="J11:K11"/>
    <mergeCell ref="DI7:DI8"/>
    <mergeCell ref="DJ7:DJ8"/>
    <mergeCell ref="X6:X8"/>
    <mergeCell ref="DA6:DL6"/>
    <mergeCell ref="J12:K12"/>
    <mergeCell ref="DE7:DE8"/>
    <mergeCell ref="DF7:DF8"/>
    <mergeCell ref="DG7:DG8"/>
    <mergeCell ref="DH7:DH8"/>
    <mergeCell ref="CW7:CW8"/>
    <mergeCell ref="CX7:CX8"/>
    <mergeCell ref="DA7:DA8"/>
    <mergeCell ref="DB7:DB8"/>
    <mergeCell ref="DC7:DC8"/>
    <mergeCell ref="DD7:DD8"/>
    <mergeCell ref="Z6:Z8"/>
    <mergeCell ref="AA6:AA8"/>
    <mergeCell ref="AB6:AB8"/>
    <mergeCell ref="CQ7:CU7"/>
    <mergeCell ref="Y6:Y8"/>
    <mergeCell ref="DM6:DM8"/>
    <mergeCell ref="BG7:BL7"/>
    <mergeCell ref="BM7:BQ7"/>
    <mergeCell ref="BS7:BX7"/>
    <mergeCell ref="AC6:CX6"/>
    <mergeCell ref="AC7:AH7"/>
    <mergeCell ref="AI7:AN7"/>
    <mergeCell ref="AO7:AT7"/>
    <mergeCell ref="AU7:AZ7"/>
    <mergeCell ref="BA7:BF7"/>
    <mergeCell ref="CY6:CY8"/>
    <mergeCell ref="CZ6:CZ8"/>
    <mergeCell ref="BY7:CD7"/>
    <mergeCell ref="CE7:CJ7"/>
    <mergeCell ref="CK7:CP7"/>
    <mergeCell ref="DK7:DK8"/>
    <mergeCell ref="B6:B8"/>
    <mergeCell ref="C6:C8"/>
    <mergeCell ref="D6:D8"/>
    <mergeCell ref="E6:E8"/>
    <mergeCell ref="F6:F8"/>
    <mergeCell ref="G6:G8"/>
    <mergeCell ref="H6:H8"/>
    <mergeCell ref="I6:I8"/>
    <mergeCell ref="J6:K8"/>
    <mergeCell ref="L6:W7"/>
    <mergeCell ref="B4:AM4"/>
    <mergeCell ref="BG4:CH4"/>
    <mergeCell ref="CI4:CN4"/>
    <mergeCell ref="BG5:CA5"/>
    <mergeCell ref="CC5:CG5"/>
    <mergeCell ref="CI5:CN5"/>
    <mergeCell ref="B1:AF1"/>
    <mergeCell ref="AI1:AL1"/>
    <mergeCell ref="BG1:CA1"/>
    <mergeCell ref="CC1:CG1"/>
    <mergeCell ref="CI1:CN1"/>
    <mergeCell ref="C3:AF3"/>
    <mergeCell ref="AG3:AM3"/>
    <mergeCell ref="BH3:CA3"/>
    <mergeCell ref="CB3:CH3"/>
    <mergeCell ref="CK3:CN3"/>
  </mergeCells>
  <conditionalFormatting sqref="CX9:CY12">
    <cfRule type="cellIs" dxfId="18" priority="1" operator="equal">
      <formula>1</formula>
    </cfRule>
    <cfRule type="colorScale" priority="2">
      <colorScale>
        <cfvo type="num" val="0"/>
        <cfvo type="num" val="0.6"/>
        <cfvo type="num" val="0.99"/>
        <color rgb="FFC00000"/>
        <color rgb="FFFFEB84"/>
        <color rgb="FF1DA275"/>
      </colorScale>
    </cfRule>
  </conditionalFormatting>
  <dataValidations count="8">
    <dataValidation type="whole" showInputMessage="1" showErrorMessage="1" error="SUPERA LA META PROGRAMADA" sqref="AE10:AE11" xr:uid="{D384D268-D5DD-4E7D-8012-0EAA34535C30}">
      <formula1>0</formula1>
      <formula2>#REF!-AC10</formula2>
    </dataValidation>
    <dataValidation type="list" allowBlank="1" showInputMessage="1" showErrorMessage="1" sqref="I9:I11 G9:G12" xr:uid="{FB12AF15-B5A5-4F0D-9906-0F35C73AC2CF}">
      <formula1>$G$14:$G$34</formula1>
    </dataValidation>
    <dataValidation type="list" allowBlank="1" showInputMessage="1" showErrorMessage="1" sqref="B9:B12" xr:uid="{CFF7231B-DC69-49F2-B286-898A80C89919}">
      <formula1>$B$14:$B$17</formula1>
    </dataValidation>
    <dataValidation type="list" allowBlank="1" showInputMessage="1" showErrorMessage="1" sqref="C9:C12" xr:uid="{0CCBAA36-614D-44CC-9E69-28959A4BAA65}">
      <formula1>$C$14:$C$16</formula1>
    </dataValidation>
    <dataValidation type="list" allowBlank="1" showInputMessage="1" showErrorMessage="1" sqref="D9:D12" xr:uid="{20D35B7B-4B87-4972-A4A2-D2C75EAFEBD1}">
      <formula1>$D$14:$D$17</formula1>
    </dataValidation>
    <dataValidation type="list" allowBlank="1" showInputMessage="1" showErrorMessage="1" sqref="E9:E12" xr:uid="{900AE38B-4D6D-4F59-B2F9-50FE501C4A5B}">
      <formula1>$E$14:$E$25</formula1>
    </dataValidation>
    <dataValidation type="list" allowBlank="1" showInputMessage="1" showErrorMessage="1" sqref="F9:F12" xr:uid="{FFABBCEE-448E-4831-82C2-8F4220991791}">
      <formula1>$F$14:$F$20</formula1>
    </dataValidation>
    <dataValidation type="whole" showInputMessage="1" showErrorMessage="1" error="SUPERA LA META PROGRAMADA" sqref="AE9" xr:uid="{A43EBFED-1CEE-48B0-BDDA-E6F2769EDAF8}">
      <formula1>0</formula1>
      <formula2>#REF!-AC9</formula2>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582C3-E0EE-43B9-BFEB-6A0BAB11BE95}">
  <sheetPr>
    <tabColor rgb="FF0070C0"/>
  </sheetPr>
  <dimension ref="A1:DN90"/>
  <sheetViews>
    <sheetView topLeftCell="B3" zoomScale="55" zoomScaleNormal="55" zoomScaleSheetLayoutView="90" zoomScalePageLayoutView="60" workbookViewId="0">
      <selection activeCell="G27" sqref="G27"/>
    </sheetView>
  </sheetViews>
  <sheetFormatPr baseColWidth="10" defaultColWidth="11.453125" defaultRowHeight="15.5"/>
  <cols>
    <col min="1" max="1" width="5.1796875" style="55" hidden="1" customWidth="1"/>
    <col min="2" max="2" width="21.453125" style="55" customWidth="1"/>
    <col min="3" max="3" width="18.54296875" style="55" customWidth="1"/>
    <col min="4" max="4" width="23.453125" style="55" customWidth="1"/>
    <col min="5" max="5" width="23" style="55" customWidth="1"/>
    <col min="6" max="6" width="21" style="55" customWidth="1"/>
    <col min="7" max="7" width="36" style="55" customWidth="1"/>
    <col min="8" max="8" width="19.7265625" style="55" customWidth="1"/>
    <col min="9" max="10" width="25.81640625" style="55" customWidth="1"/>
    <col min="11" max="22" width="12.54296875" style="55" customWidth="1"/>
    <col min="23" max="23" width="14.54296875" style="55" customWidth="1"/>
    <col min="24" max="24" width="12.54296875" style="55" customWidth="1"/>
    <col min="25" max="25" width="16.81640625" style="55" customWidth="1"/>
    <col min="26" max="26" width="21.54296875" style="55" customWidth="1"/>
    <col min="27" max="27" width="25.81640625" style="55" customWidth="1"/>
    <col min="28" max="28" width="16.7265625" style="55" customWidth="1"/>
    <col min="29" max="29" width="23" style="55" customWidth="1"/>
    <col min="30" max="30" width="17.453125" style="55" customWidth="1"/>
    <col min="31" max="31" width="25" style="55" customWidth="1"/>
    <col min="32" max="33" width="12.54296875" style="55" customWidth="1"/>
    <col min="34" max="34" width="19.7265625" style="55" customWidth="1"/>
    <col min="35" max="35" width="20.26953125" style="55" customWidth="1"/>
    <col min="36" max="36" width="18.1796875" style="55" customWidth="1"/>
    <col min="37" max="37" width="21" style="55" customWidth="1"/>
    <col min="38" max="39" width="12.54296875" style="55" customWidth="1"/>
    <col min="40" max="40" width="19.7265625" style="55" customWidth="1"/>
    <col min="41" max="41" width="20.26953125" style="55" customWidth="1"/>
    <col min="42" max="42" width="18.81640625" style="79" customWidth="1"/>
    <col min="43" max="43" width="22.1796875" style="79" customWidth="1"/>
    <col min="44" max="45" width="12.54296875" style="79" customWidth="1"/>
    <col min="46" max="46" width="19.7265625" style="79" customWidth="1"/>
    <col min="47" max="47" width="20.26953125" style="55" customWidth="1"/>
    <col min="48" max="48" width="17.26953125" style="79" customWidth="1"/>
    <col min="49" max="49" width="21.7265625" style="79" customWidth="1"/>
    <col min="50" max="51" width="12.54296875" style="79" customWidth="1"/>
    <col min="52" max="52" width="19.54296875" style="79" customWidth="1"/>
    <col min="53" max="53" width="20.26953125" style="55" customWidth="1"/>
    <col min="54" max="54" width="18.26953125" style="79" customWidth="1"/>
    <col min="55" max="55" width="23.54296875" style="79" customWidth="1"/>
    <col min="56" max="57" width="12.54296875" style="79" customWidth="1"/>
    <col min="58" max="58" width="20.7265625" style="79" customWidth="1"/>
    <col min="59" max="59" width="20.26953125" style="55" customWidth="1"/>
    <col min="60" max="60" width="16.7265625" style="55" customWidth="1"/>
    <col min="61" max="61" width="17" style="55" customWidth="1"/>
    <col min="62" max="63" width="12.54296875" style="55" customWidth="1"/>
    <col min="64" max="64" width="16.81640625" style="55" customWidth="1"/>
    <col min="65" max="65" width="20.26953125" style="55" customWidth="1"/>
    <col min="66" max="66" width="15.81640625" style="55" customWidth="1"/>
    <col min="67" max="67" width="21.453125" style="55" customWidth="1"/>
    <col min="68" max="69" width="12.54296875" style="55" customWidth="1"/>
    <col min="70" max="70" width="17.453125" style="55" customWidth="1"/>
    <col min="71" max="71" width="20.26953125" style="55" customWidth="1"/>
    <col min="72" max="72" width="15.54296875" style="55" customWidth="1"/>
    <col min="73" max="73" width="21" style="55" customWidth="1"/>
    <col min="74" max="75" width="12.54296875" style="55" customWidth="1"/>
    <col min="76" max="76" width="18.54296875" style="55" customWidth="1"/>
    <col min="77" max="77" width="20.26953125" style="55" customWidth="1"/>
    <col min="78" max="78" width="15.453125" style="55" customWidth="1"/>
    <col min="79" max="79" width="18.7265625" style="55" customWidth="1"/>
    <col min="80" max="81" width="12.54296875" style="55" customWidth="1"/>
    <col min="82" max="82" width="17" style="55" customWidth="1"/>
    <col min="83" max="83" width="20.26953125" style="55" customWidth="1"/>
    <col min="84" max="84" width="14.81640625" style="55" customWidth="1"/>
    <col min="85" max="85" width="18.54296875" style="55" customWidth="1"/>
    <col min="86" max="87" width="12.54296875" style="55" customWidth="1"/>
    <col min="88" max="88" width="17.81640625" style="55" customWidth="1"/>
    <col min="89" max="89" width="20.26953125" style="55" customWidth="1"/>
    <col min="90" max="90" width="15" style="55" customWidth="1"/>
    <col min="91" max="91" width="18.54296875" style="55" customWidth="1"/>
    <col min="92" max="93" width="18.26953125" style="55" customWidth="1"/>
    <col min="94" max="94" width="23.1796875" style="55" customWidth="1"/>
    <col min="95" max="95" width="20.26953125" style="55" customWidth="1"/>
    <col min="96" max="96" width="16" style="55" customWidth="1"/>
    <col min="97" max="97" width="27.81640625" style="55" customWidth="1"/>
    <col min="98" max="98" width="29" style="55" customWidth="1"/>
    <col min="99" max="99" width="26.7265625" style="55" customWidth="1"/>
    <col min="100" max="101" width="20.26953125" style="55" customWidth="1"/>
    <col min="102" max="102" width="17.26953125" style="55" customWidth="1"/>
    <col min="103" max="104" width="21.26953125" style="55" customWidth="1"/>
    <col min="105" max="105" width="19.1796875" style="55" customWidth="1"/>
    <col min="106" max="106" width="18.81640625" style="55" customWidth="1"/>
    <col min="107" max="107" width="18.1796875" style="55" customWidth="1"/>
    <col min="108" max="108" width="17.54296875" style="55" customWidth="1"/>
    <col min="109" max="109" width="17.1796875" style="55" customWidth="1"/>
    <col min="110" max="110" width="22" style="55" customWidth="1"/>
    <col min="111" max="113" width="18.1796875" style="55" customWidth="1"/>
    <col min="114" max="114" width="20.81640625" style="55" customWidth="1"/>
    <col min="115" max="115" width="17.54296875" style="55" customWidth="1"/>
    <col min="116" max="116" width="18.453125" style="55" customWidth="1"/>
    <col min="117" max="117" width="18" style="55" customWidth="1"/>
    <col min="118" max="118" width="29.81640625" style="55" customWidth="1"/>
    <col min="119" max="16384" width="11.453125" style="55"/>
  </cols>
  <sheetData>
    <row r="1" spans="1:118" ht="69.75" customHeight="1">
      <c r="A1" s="79"/>
      <c r="B1" s="524" t="s">
        <v>368</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80"/>
      <c r="AI1" s="79"/>
      <c r="AJ1" s="525"/>
      <c r="AK1" s="525"/>
      <c r="AL1" s="525"/>
      <c r="AM1" s="525"/>
      <c r="AN1" s="80"/>
      <c r="AO1" s="79"/>
      <c r="AU1" s="79"/>
      <c r="BA1" s="79"/>
      <c r="BG1" s="79"/>
      <c r="BH1" s="524"/>
      <c r="BI1" s="524"/>
      <c r="BJ1" s="524"/>
      <c r="BK1" s="524"/>
      <c r="BL1" s="524"/>
      <c r="BM1" s="524"/>
      <c r="BN1" s="524"/>
      <c r="BO1" s="524"/>
      <c r="BP1" s="524"/>
      <c r="BQ1" s="524"/>
      <c r="BR1" s="524"/>
      <c r="BS1" s="524"/>
      <c r="BT1" s="524"/>
      <c r="BU1" s="524"/>
      <c r="BV1" s="524"/>
      <c r="BW1" s="524"/>
      <c r="BX1" s="524"/>
      <c r="BY1" s="524"/>
      <c r="BZ1" s="524"/>
      <c r="CA1" s="524"/>
      <c r="CB1" s="524"/>
      <c r="CC1" s="80"/>
      <c r="CD1" s="525"/>
      <c r="CE1" s="525"/>
      <c r="CF1" s="525"/>
      <c r="CG1" s="525"/>
      <c r="CH1" s="525"/>
      <c r="CI1" s="80"/>
      <c r="CJ1" s="524"/>
      <c r="CK1" s="524"/>
      <c r="CL1" s="524"/>
      <c r="CM1" s="524"/>
      <c r="CN1" s="524"/>
      <c r="CO1" s="524"/>
    </row>
    <row r="2" spans="1:118"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J2" s="79"/>
      <c r="AK2" s="79"/>
      <c r="AL2" s="79"/>
      <c r="AM2" s="79"/>
      <c r="AN2" s="79"/>
      <c r="BH2" s="79"/>
      <c r="BI2" s="79"/>
      <c r="BJ2" s="79"/>
      <c r="BK2" s="79"/>
      <c r="BL2" s="79"/>
      <c r="BN2" s="79"/>
      <c r="BO2" s="79"/>
      <c r="BP2" s="79"/>
      <c r="BQ2" s="79"/>
      <c r="BR2" s="79"/>
      <c r="BT2" s="79"/>
      <c r="BU2" s="79"/>
      <c r="BV2" s="79"/>
      <c r="BW2" s="79"/>
      <c r="BX2" s="79"/>
      <c r="BZ2" s="79"/>
      <c r="CA2" s="79"/>
      <c r="CB2" s="79"/>
      <c r="CC2" s="79"/>
      <c r="CD2" s="79"/>
      <c r="CF2" s="79"/>
      <c r="CG2" s="79"/>
      <c r="CH2" s="79"/>
      <c r="CI2" s="79"/>
      <c r="CJ2" s="79"/>
      <c r="CL2" s="79"/>
      <c r="CM2" s="79"/>
      <c r="CN2" s="79"/>
      <c r="CO2" s="79"/>
    </row>
    <row r="3" spans="1:118" ht="47.25" customHeight="1" thickBot="1">
      <c r="A3" s="79"/>
      <c r="B3" s="81" t="s">
        <v>147</v>
      </c>
      <c r="C3" s="526"/>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8"/>
      <c r="AH3" s="529"/>
      <c r="AI3" s="529"/>
      <c r="AJ3" s="529"/>
      <c r="AK3" s="529"/>
      <c r="AL3" s="529"/>
      <c r="AM3" s="529"/>
      <c r="AN3" s="529"/>
      <c r="AO3" s="79"/>
      <c r="AU3" s="79"/>
      <c r="BA3" s="79"/>
      <c r="BG3" s="79"/>
      <c r="BH3" s="127"/>
      <c r="BI3" s="530"/>
      <c r="BJ3" s="530"/>
      <c r="BK3" s="530"/>
      <c r="BL3" s="530"/>
      <c r="BM3" s="530"/>
      <c r="BN3" s="530"/>
      <c r="BO3" s="530"/>
      <c r="BP3" s="530"/>
      <c r="BQ3" s="530"/>
      <c r="BR3" s="530"/>
      <c r="BS3" s="530"/>
      <c r="BT3" s="530"/>
      <c r="BU3" s="530"/>
      <c r="BV3" s="530"/>
      <c r="BW3" s="530"/>
      <c r="BX3" s="530"/>
      <c r="BY3" s="530"/>
      <c r="BZ3" s="530"/>
      <c r="CA3" s="530"/>
      <c r="CB3" s="530"/>
      <c r="CC3" s="529"/>
      <c r="CD3" s="529"/>
      <c r="CE3" s="529"/>
      <c r="CF3" s="529"/>
      <c r="CG3" s="529"/>
      <c r="CH3" s="529"/>
      <c r="CI3" s="529"/>
      <c r="CJ3" s="127"/>
      <c r="CL3" s="530"/>
      <c r="CM3" s="530"/>
      <c r="CN3" s="530"/>
      <c r="CO3" s="530"/>
    </row>
    <row r="4" spans="1:118"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79"/>
      <c r="AU4" s="79"/>
      <c r="BA4" s="79"/>
      <c r="BG4" s="79"/>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row>
    <row r="5" spans="1:118" ht="16" thickBot="1">
      <c r="A5" s="79"/>
      <c r="B5" s="82"/>
      <c r="C5" s="82"/>
      <c r="D5" s="79"/>
      <c r="E5" s="79"/>
      <c r="F5" s="79"/>
      <c r="G5" s="82"/>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U5" s="79"/>
      <c r="BA5" s="79"/>
      <c r="BG5" s="79"/>
      <c r="BH5" s="524"/>
      <c r="BI5" s="524"/>
      <c r="BJ5" s="524"/>
      <c r="BK5" s="524"/>
      <c r="BL5" s="524"/>
      <c r="BM5" s="524"/>
      <c r="BN5" s="524"/>
      <c r="BO5" s="524"/>
      <c r="BP5" s="524"/>
      <c r="BQ5" s="524"/>
      <c r="BR5" s="524"/>
      <c r="BS5" s="524"/>
      <c r="BT5" s="524"/>
      <c r="BU5" s="524"/>
      <c r="BV5" s="524"/>
      <c r="BW5" s="524"/>
      <c r="BX5" s="524"/>
      <c r="BY5" s="524"/>
      <c r="BZ5" s="524"/>
      <c r="CA5" s="524"/>
      <c r="CB5" s="524"/>
      <c r="CC5" s="80"/>
      <c r="CD5" s="525"/>
      <c r="CE5" s="525"/>
      <c r="CF5" s="525"/>
      <c r="CG5" s="525"/>
      <c r="CH5" s="525"/>
      <c r="CI5" s="80"/>
      <c r="CJ5" s="524"/>
      <c r="CK5" s="524"/>
      <c r="CL5" s="524"/>
      <c r="CM5" s="524"/>
      <c r="CN5" s="524"/>
      <c r="CO5" s="524"/>
    </row>
    <row r="6" spans="1:118" ht="15" customHeight="1" thickBot="1">
      <c r="A6" s="82"/>
      <c r="B6" s="534" t="s">
        <v>292</v>
      </c>
      <c r="C6" s="534" t="s">
        <v>293</v>
      </c>
      <c r="D6" s="534" t="s">
        <v>294</v>
      </c>
      <c r="E6" s="534" t="s">
        <v>5</v>
      </c>
      <c r="F6" s="534" t="s">
        <v>841</v>
      </c>
      <c r="G6" s="534" t="s">
        <v>609</v>
      </c>
      <c r="H6" s="532" t="s">
        <v>295</v>
      </c>
      <c r="I6" s="532" t="s">
        <v>9</v>
      </c>
      <c r="J6" s="532" t="s">
        <v>366</v>
      </c>
      <c r="K6" s="533" t="s">
        <v>367</v>
      </c>
      <c r="L6" s="533"/>
      <c r="M6" s="535" t="s">
        <v>339</v>
      </c>
      <c r="N6" s="535"/>
      <c r="O6" s="535"/>
      <c r="P6" s="535"/>
      <c r="Q6" s="535"/>
      <c r="R6" s="535"/>
      <c r="S6" s="535"/>
      <c r="T6" s="535"/>
      <c r="U6" s="535"/>
      <c r="V6" s="535"/>
      <c r="W6" s="535"/>
      <c r="X6" s="535"/>
      <c r="Y6" s="535" t="s">
        <v>340</v>
      </c>
      <c r="Z6" s="533" t="s">
        <v>296</v>
      </c>
      <c r="AA6" s="533" t="s">
        <v>149</v>
      </c>
      <c r="AB6" s="533" t="s">
        <v>150</v>
      </c>
      <c r="AC6" s="533" t="s">
        <v>151</v>
      </c>
      <c r="AD6" s="533" t="s">
        <v>152</v>
      </c>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72"/>
      <c r="CZ6" s="576" t="s">
        <v>348</v>
      </c>
      <c r="DA6" s="553" t="s">
        <v>153</v>
      </c>
      <c r="DB6" s="555" t="s">
        <v>154</v>
      </c>
      <c r="DC6" s="556"/>
      <c r="DD6" s="556"/>
      <c r="DE6" s="556"/>
      <c r="DF6" s="556"/>
      <c r="DG6" s="556"/>
      <c r="DH6" s="556"/>
      <c r="DI6" s="556"/>
      <c r="DJ6" s="556"/>
      <c r="DK6" s="556"/>
      <c r="DL6" s="556"/>
      <c r="DM6" s="557"/>
      <c r="DN6" s="536" t="s">
        <v>155</v>
      </c>
    </row>
    <row r="7" spans="1:118" ht="15" customHeight="1">
      <c r="A7" s="82"/>
      <c r="B7" s="534"/>
      <c r="C7" s="534"/>
      <c r="D7" s="534"/>
      <c r="E7" s="534"/>
      <c r="F7" s="534"/>
      <c r="G7" s="534"/>
      <c r="H7" s="532"/>
      <c r="I7" s="532"/>
      <c r="J7" s="532"/>
      <c r="K7" s="533"/>
      <c r="L7" s="533"/>
      <c r="M7" s="535"/>
      <c r="N7" s="535"/>
      <c r="O7" s="535"/>
      <c r="P7" s="535"/>
      <c r="Q7" s="535"/>
      <c r="R7" s="535"/>
      <c r="S7" s="535"/>
      <c r="T7" s="535"/>
      <c r="U7" s="535"/>
      <c r="V7" s="535"/>
      <c r="W7" s="535"/>
      <c r="X7" s="535"/>
      <c r="Y7" s="535"/>
      <c r="Z7" s="533"/>
      <c r="AA7" s="533"/>
      <c r="AB7" s="533"/>
      <c r="AC7" s="533"/>
      <c r="AD7" s="533" t="s">
        <v>156</v>
      </c>
      <c r="AE7" s="533"/>
      <c r="AF7" s="533"/>
      <c r="AG7" s="533"/>
      <c r="AH7" s="533"/>
      <c r="AI7" s="533"/>
      <c r="AJ7" s="547" t="s">
        <v>157</v>
      </c>
      <c r="AK7" s="547"/>
      <c r="AL7" s="547"/>
      <c r="AM7" s="547"/>
      <c r="AN7" s="547"/>
      <c r="AO7" s="547"/>
      <c r="AP7" s="533" t="s">
        <v>158</v>
      </c>
      <c r="AQ7" s="533"/>
      <c r="AR7" s="533"/>
      <c r="AS7" s="533"/>
      <c r="AT7" s="533"/>
      <c r="AU7" s="533"/>
      <c r="AV7" s="547" t="s">
        <v>159</v>
      </c>
      <c r="AW7" s="547"/>
      <c r="AX7" s="547"/>
      <c r="AY7" s="547"/>
      <c r="AZ7" s="547"/>
      <c r="BA7" s="547"/>
      <c r="BB7" s="533" t="s">
        <v>160</v>
      </c>
      <c r="BC7" s="533"/>
      <c r="BD7" s="533"/>
      <c r="BE7" s="533"/>
      <c r="BF7" s="533"/>
      <c r="BG7" s="533"/>
      <c r="BH7" s="547" t="s">
        <v>161</v>
      </c>
      <c r="BI7" s="547"/>
      <c r="BJ7" s="547"/>
      <c r="BK7" s="547"/>
      <c r="BL7" s="547"/>
      <c r="BM7" s="547"/>
      <c r="BN7" s="533" t="s">
        <v>162</v>
      </c>
      <c r="BO7" s="533"/>
      <c r="BP7" s="533"/>
      <c r="BQ7" s="533"/>
      <c r="BR7" s="533"/>
      <c r="BS7" s="229"/>
      <c r="BT7" s="547" t="s">
        <v>163</v>
      </c>
      <c r="BU7" s="547"/>
      <c r="BV7" s="547"/>
      <c r="BW7" s="547"/>
      <c r="BX7" s="547"/>
      <c r="BY7" s="547"/>
      <c r="BZ7" s="533" t="s">
        <v>164</v>
      </c>
      <c r="CA7" s="533"/>
      <c r="CB7" s="533"/>
      <c r="CC7" s="533"/>
      <c r="CD7" s="533"/>
      <c r="CE7" s="533"/>
      <c r="CF7" s="547" t="s">
        <v>165</v>
      </c>
      <c r="CG7" s="547"/>
      <c r="CH7" s="547"/>
      <c r="CI7" s="547"/>
      <c r="CJ7" s="547"/>
      <c r="CK7" s="547"/>
      <c r="CL7" s="533" t="s">
        <v>166</v>
      </c>
      <c r="CM7" s="533"/>
      <c r="CN7" s="533"/>
      <c r="CO7" s="533"/>
      <c r="CP7" s="533"/>
      <c r="CQ7" s="533"/>
      <c r="CR7" s="547" t="s">
        <v>167</v>
      </c>
      <c r="CS7" s="547"/>
      <c r="CT7" s="547"/>
      <c r="CU7" s="547"/>
      <c r="CV7" s="547"/>
      <c r="CW7" s="192"/>
      <c r="CX7" s="533" t="s">
        <v>168</v>
      </c>
      <c r="CY7" s="574" t="s">
        <v>169</v>
      </c>
      <c r="CZ7" s="577"/>
      <c r="DA7" s="554"/>
      <c r="DB7" s="558" t="s">
        <v>156</v>
      </c>
      <c r="DC7" s="541" t="s">
        <v>157</v>
      </c>
      <c r="DD7" s="541" t="s">
        <v>158</v>
      </c>
      <c r="DE7" s="541" t="s">
        <v>159</v>
      </c>
      <c r="DF7" s="541" t="s">
        <v>160</v>
      </c>
      <c r="DG7" s="541" t="s">
        <v>161</v>
      </c>
      <c r="DH7" s="541" t="s">
        <v>162</v>
      </c>
      <c r="DI7" s="541" t="s">
        <v>163</v>
      </c>
      <c r="DJ7" s="541" t="s">
        <v>164</v>
      </c>
      <c r="DK7" s="541" t="s">
        <v>165</v>
      </c>
      <c r="DL7" s="541" t="s">
        <v>166</v>
      </c>
      <c r="DM7" s="543" t="s">
        <v>167</v>
      </c>
      <c r="DN7" s="537"/>
    </row>
    <row r="8" spans="1:118" ht="93.5" thickBot="1">
      <c r="A8" s="82"/>
      <c r="B8" s="534"/>
      <c r="C8" s="534"/>
      <c r="D8" s="534"/>
      <c r="E8" s="534"/>
      <c r="F8" s="534"/>
      <c r="G8" s="534"/>
      <c r="H8" s="532"/>
      <c r="I8" s="532"/>
      <c r="J8" s="532"/>
      <c r="K8" s="533"/>
      <c r="L8" s="533"/>
      <c r="M8" s="249" t="s">
        <v>328</v>
      </c>
      <c r="N8" s="249" t="s">
        <v>300</v>
      </c>
      <c r="O8" s="249" t="s">
        <v>329</v>
      </c>
      <c r="P8" s="249" t="s">
        <v>330</v>
      </c>
      <c r="Q8" s="249" t="s">
        <v>331</v>
      </c>
      <c r="R8" s="249" t="s">
        <v>332</v>
      </c>
      <c r="S8" s="249" t="s">
        <v>333</v>
      </c>
      <c r="T8" s="249" t="s">
        <v>334</v>
      </c>
      <c r="U8" s="249" t="s">
        <v>335</v>
      </c>
      <c r="V8" s="249" t="s">
        <v>336</v>
      </c>
      <c r="W8" s="249" t="s">
        <v>337</v>
      </c>
      <c r="X8" s="249" t="s">
        <v>338</v>
      </c>
      <c r="Y8" s="535"/>
      <c r="Z8" s="533"/>
      <c r="AA8" s="533"/>
      <c r="AB8" s="533"/>
      <c r="AC8" s="533"/>
      <c r="AD8" s="229" t="s">
        <v>170</v>
      </c>
      <c r="AE8" s="229" t="s">
        <v>171</v>
      </c>
      <c r="AF8" s="229" t="s">
        <v>172</v>
      </c>
      <c r="AG8" s="229" t="s">
        <v>173</v>
      </c>
      <c r="AH8" s="229" t="s">
        <v>297</v>
      </c>
      <c r="AI8" s="229" t="s">
        <v>327</v>
      </c>
      <c r="AJ8" s="192" t="s">
        <v>170</v>
      </c>
      <c r="AK8" s="192" t="s">
        <v>171</v>
      </c>
      <c r="AL8" s="192" t="s">
        <v>172</v>
      </c>
      <c r="AM8" s="192" t="s">
        <v>173</v>
      </c>
      <c r="AN8" s="192" t="s">
        <v>297</v>
      </c>
      <c r="AO8" s="192" t="s">
        <v>327</v>
      </c>
      <c r="AP8" s="229" t="s">
        <v>170</v>
      </c>
      <c r="AQ8" s="229" t="s">
        <v>171</v>
      </c>
      <c r="AR8" s="229" t="s">
        <v>172</v>
      </c>
      <c r="AS8" s="229" t="s">
        <v>173</v>
      </c>
      <c r="AT8" s="229" t="s">
        <v>297</v>
      </c>
      <c r="AU8" s="229" t="s">
        <v>327</v>
      </c>
      <c r="AV8" s="192" t="s">
        <v>170</v>
      </c>
      <c r="AW8" s="192" t="s">
        <v>171</v>
      </c>
      <c r="AX8" s="192" t="s">
        <v>172</v>
      </c>
      <c r="AY8" s="192" t="s">
        <v>173</v>
      </c>
      <c r="AZ8" s="192" t="s">
        <v>297</v>
      </c>
      <c r="BA8" s="192" t="s">
        <v>327</v>
      </c>
      <c r="BB8" s="229" t="s">
        <v>170</v>
      </c>
      <c r="BC8" s="229" t="s">
        <v>171</v>
      </c>
      <c r="BD8" s="229" t="s">
        <v>172</v>
      </c>
      <c r="BE8" s="229" t="s">
        <v>173</v>
      </c>
      <c r="BF8" s="229" t="s">
        <v>297</v>
      </c>
      <c r="BG8" s="229" t="s">
        <v>327</v>
      </c>
      <c r="BH8" s="192" t="s">
        <v>170</v>
      </c>
      <c r="BI8" s="192" t="s">
        <v>171</v>
      </c>
      <c r="BJ8" s="192" t="s">
        <v>172</v>
      </c>
      <c r="BK8" s="192" t="s">
        <v>173</v>
      </c>
      <c r="BL8" s="192" t="s">
        <v>297</v>
      </c>
      <c r="BM8" s="192" t="s">
        <v>327</v>
      </c>
      <c r="BN8" s="229" t="s">
        <v>170</v>
      </c>
      <c r="BO8" s="229" t="s">
        <v>171</v>
      </c>
      <c r="BP8" s="229" t="s">
        <v>172</v>
      </c>
      <c r="BQ8" s="229" t="s">
        <v>173</v>
      </c>
      <c r="BR8" s="229" t="s">
        <v>297</v>
      </c>
      <c r="BS8" s="229" t="s">
        <v>327</v>
      </c>
      <c r="BT8" s="192" t="s">
        <v>170</v>
      </c>
      <c r="BU8" s="250" t="s">
        <v>171</v>
      </c>
      <c r="BV8" s="192" t="s">
        <v>172</v>
      </c>
      <c r="BW8" s="192" t="s">
        <v>173</v>
      </c>
      <c r="BX8" s="192" t="s">
        <v>297</v>
      </c>
      <c r="BY8" s="192" t="s">
        <v>327</v>
      </c>
      <c r="BZ8" s="229" t="s">
        <v>170</v>
      </c>
      <c r="CA8" s="229" t="s">
        <v>171</v>
      </c>
      <c r="CB8" s="229" t="s">
        <v>172</v>
      </c>
      <c r="CC8" s="251" t="s">
        <v>173</v>
      </c>
      <c r="CD8" s="229" t="s">
        <v>297</v>
      </c>
      <c r="CE8" s="229" t="s">
        <v>327</v>
      </c>
      <c r="CF8" s="192" t="s">
        <v>170</v>
      </c>
      <c r="CG8" s="192" t="s">
        <v>171</v>
      </c>
      <c r="CH8" s="192" t="s">
        <v>172</v>
      </c>
      <c r="CI8" s="192" t="s">
        <v>173</v>
      </c>
      <c r="CJ8" s="192" t="s">
        <v>297</v>
      </c>
      <c r="CK8" s="192" t="s">
        <v>327</v>
      </c>
      <c r="CL8" s="229" t="s">
        <v>170</v>
      </c>
      <c r="CM8" s="229" t="s">
        <v>171</v>
      </c>
      <c r="CN8" s="229" t="s">
        <v>172</v>
      </c>
      <c r="CO8" s="229" t="s">
        <v>173</v>
      </c>
      <c r="CP8" s="229" t="s">
        <v>297</v>
      </c>
      <c r="CQ8" s="229" t="s">
        <v>327</v>
      </c>
      <c r="CR8" s="192" t="s">
        <v>170</v>
      </c>
      <c r="CS8" s="192" t="s">
        <v>171</v>
      </c>
      <c r="CT8" s="192" t="s">
        <v>172</v>
      </c>
      <c r="CU8" s="192" t="s">
        <v>173</v>
      </c>
      <c r="CV8" s="229" t="s">
        <v>297</v>
      </c>
      <c r="CW8" s="229" t="s">
        <v>327</v>
      </c>
      <c r="CX8" s="533"/>
      <c r="CY8" s="575"/>
      <c r="CZ8" s="578"/>
      <c r="DA8" s="554"/>
      <c r="DB8" s="559"/>
      <c r="DC8" s="542"/>
      <c r="DD8" s="542"/>
      <c r="DE8" s="542"/>
      <c r="DF8" s="532"/>
      <c r="DG8" s="542"/>
      <c r="DH8" s="542"/>
      <c r="DI8" s="542"/>
      <c r="DJ8" s="542"/>
      <c r="DK8" s="542"/>
      <c r="DL8" s="542"/>
      <c r="DM8" s="544"/>
      <c r="DN8" s="562"/>
    </row>
    <row r="9" spans="1:118" ht="108.75" customHeight="1" thickBot="1">
      <c r="A9" s="82"/>
      <c r="B9" s="70" t="s">
        <v>192</v>
      </c>
      <c r="C9" s="70" t="s">
        <v>195</v>
      </c>
      <c r="D9" s="70" t="s">
        <v>200</v>
      </c>
      <c r="E9" s="70" t="s">
        <v>326</v>
      </c>
      <c r="F9" s="70" t="s">
        <v>207</v>
      </c>
      <c r="G9" s="70" t="s">
        <v>224</v>
      </c>
      <c r="H9" s="70" t="s">
        <v>642</v>
      </c>
      <c r="I9" s="70" t="s">
        <v>224</v>
      </c>
      <c r="J9" s="70" t="s">
        <v>707</v>
      </c>
      <c r="K9" s="573" t="s">
        <v>51</v>
      </c>
      <c r="L9" s="573"/>
      <c r="M9" s="252"/>
      <c r="N9" s="252"/>
      <c r="O9" s="252"/>
      <c r="P9" s="252">
        <v>1</v>
      </c>
      <c r="Q9" s="252"/>
      <c r="R9" s="252"/>
      <c r="S9" s="252">
        <v>1</v>
      </c>
      <c r="T9" s="252"/>
      <c r="U9" s="252"/>
      <c r="V9" s="252">
        <v>1</v>
      </c>
      <c r="W9" s="252"/>
      <c r="X9" s="252"/>
      <c r="Y9" s="252" t="s">
        <v>699</v>
      </c>
      <c r="Z9" s="253"/>
      <c r="AA9" s="96" t="s">
        <v>708</v>
      </c>
      <c r="AB9" s="96" t="s">
        <v>709</v>
      </c>
      <c r="AC9" s="331">
        <v>100</v>
      </c>
      <c r="AD9" s="330">
        <f>+M9</f>
        <v>0</v>
      </c>
      <c r="AE9" s="331">
        <f>IFERROR(AD9/SUM($M9:$X9)*100,0)</f>
        <v>0</v>
      </c>
      <c r="AF9" s="330"/>
      <c r="AG9" s="331">
        <f>IFERROR(AF9/SUM($L9:$W9)*100,0)</f>
        <v>0</v>
      </c>
      <c r="AH9" s="330"/>
      <c r="AI9" s="332"/>
      <c r="AJ9" s="330">
        <f>+N9</f>
        <v>0</v>
      </c>
      <c r="AK9" s="331">
        <f>IFERROR(AJ9/SUM($M9:$X9)*100,0)</f>
        <v>0</v>
      </c>
      <c r="AL9" s="330"/>
      <c r="AM9" s="331">
        <f>IFERROR(AL9/SUM($L9:$W9)*100,0)</f>
        <v>0</v>
      </c>
      <c r="AN9" s="330"/>
      <c r="AO9" s="332"/>
      <c r="AP9" s="330">
        <f>+O9</f>
        <v>0</v>
      </c>
      <c r="AQ9" s="331">
        <f>IFERROR(AP9/SUM($M9:$X9)*100,0)</f>
        <v>0</v>
      </c>
      <c r="AR9" s="330"/>
      <c r="AS9" s="331">
        <f>IFERROR(AR9/SUM($L9:$W9)*100,0)</f>
        <v>0</v>
      </c>
      <c r="AT9" s="330"/>
      <c r="AU9" s="332"/>
      <c r="AV9" s="330">
        <f>+P9</f>
        <v>1</v>
      </c>
      <c r="AW9" s="331">
        <f>IFERROR(AV9/SUM($M9:$X9)*100,0)</f>
        <v>33.333333333333329</v>
      </c>
      <c r="AX9" s="330"/>
      <c r="AY9" s="331">
        <f>IFERROR(AX9/SUM($L9:$W9)*100,0)</f>
        <v>0</v>
      </c>
      <c r="AZ9" s="96"/>
      <c r="BA9" s="95"/>
      <c r="BB9" s="94">
        <f>+Q9</f>
        <v>0</v>
      </c>
      <c r="BC9" s="331">
        <f>IFERROR(BB9/SUM($M9:$X9)*100,0)</f>
        <v>0</v>
      </c>
      <c r="BD9" s="330"/>
      <c r="BE9" s="331">
        <f>IFERROR(BD9/SUM($L9:$W9)*100,0)</f>
        <v>0</v>
      </c>
      <c r="BF9" s="94"/>
      <c r="BG9" s="95"/>
      <c r="BH9" s="94">
        <f>+R9</f>
        <v>0</v>
      </c>
      <c r="BI9" s="331">
        <f>IFERROR(BH9/SUM($M9:$X9)*100,0)</f>
        <v>0</v>
      </c>
      <c r="BJ9" s="330"/>
      <c r="BK9" s="331">
        <f>IFERROR(BJ9/SUM($L9:$W9)*100,0)</f>
        <v>0</v>
      </c>
      <c r="BL9" s="151"/>
      <c r="BM9" s="95"/>
      <c r="BN9" s="94">
        <f>+S9</f>
        <v>1</v>
      </c>
      <c r="BO9" s="331">
        <f>IFERROR(BN9/SUM($M9:$X9)*100,0)</f>
        <v>33.333333333333329</v>
      </c>
      <c r="BP9" s="330"/>
      <c r="BQ9" s="331">
        <f>IFERROR(BP9/SUM($L9:$W9)*100,0)</f>
        <v>0</v>
      </c>
      <c r="BR9" s="95"/>
      <c r="BS9" s="95"/>
      <c r="BT9" s="95">
        <f>+T9</f>
        <v>0</v>
      </c>
      <c r="BU9" s="331">
        <f>IFERROR(BT9/SUM($M9:$X9)*100,0)</f>
        <v>0</v>
      </c>
      <c r="BV9" s="330"/>
      <c r="BW9" s="331">
        <f>IFERROR(BV9/SUM($L9:$W9)*100,0)</f>
        <v>0</v>
      </c>
      <c r="BX9" s="95"/>
      <c r="BY9" s="95"/>
      <c r="BZ9" s="95">
        <f>+U9</f>
        <v>0</v>
      </c>
      <c r="CA9" s="331">
        <f>IFERROR(BZ9/SUM($M9:$X9)*100,0)</f>
        <v>0</v>
      </c>
      <c r="CB9" s="330"/>
      <c r="CC9" s="331">
        <f>IFERROR(CB9/SUM($L9:$W9)*100,0)</f>
        <v>0</v>
      </c>
      <c r="CD9" s="95"/>
      <c r="CE9" s="95"/>
      <c r="CF9" s="95">
        <f>+V9</f>
        <v>1</v>
      </c>
      <c r="CG9" s="331">
        <f>IFERROR(CF9/SUM($M9:$X9)*100,0)</f>
        <v>33.333333333333329</v>
      </c>
      <c r="CH9" s="330"/>
      <c r="CI9" s="331">
        <f>IFERROR(CH9/SUM($L9:$W9)*100,0)</f>
        <v>0</v>
      </c>
      <c r="CJ9" s="95"/>
      <c r="CK9" s="95"/>
      <c r="CL9" s="95">
        <f>+W9</f>
        <v>0</v>
      </c>
      <c r="CM9" s="331">
        <f>IFERROR(CL9/SUM($M9:$X9)*100,0)</f>
        <v>0</v>
      </c>
      <c r="CN9" s="330"/>
      <c r="CO9" s="331">
        <f>IFERROR(CN9/SUM($L9:$W9)*100,0)</f>
        <v>0</v>
      </c>
      <c r="CP9" s="95"/>
      <c r="CQ9" s="95"/>
      <c r="CR9" s="95">
        <f>+X9</f>
        <v>0</v>
      </c>
      <c r="CS9" s="331">
        <f>IFERROR(CR9/SUM($M9:$X9)*100,0)</f>
        <v>0</v>
      </c>
      <c r="CT9" s="330"/>
      <c r="CU9" s="331">
        <f>IFERROR(CT9/SUM($L9:$W9)*100,0)</f>
        <v>0</v>
      </c>
      <c r="CV9" s="95"/>
      <c r="CW9" s="95"/>
      <c r="CX9" s="95">
        <f t="shared" ref="CX9:CY12" si="0">SUM(CT9,CN9,CH9,CB9,BV9,BP9,BJ9,BD9,AX9,AR9,AL9,AF9)</f>
        <v>0</v>
      </c>
      <c r="CY9" s="232">
        <f t="shared" si="0"/>
        <v>0</v>
      </c>
      <c r="CZ9" s="194"/>
      <c r="DA9" s="106"/>
      <c r="DB9" s="99"/>
      <c r="DC9" s="129"/>
      <c r="DD9" s="130"/>
      <c r="DE9" s="130"/>
      <c r="DF9"/>
      <c r="DG9" s="84"/>
      <c r="DH9" s="84"/>
      <c r="DI9" s="84"/>
      <c r="DJ9" s="84"/>
      <c r="DK9" s="84"/>
      <c r="DL9" s="84"/>
      <c r="DM9" s="85"/>
      <c r="DN9" s="91"/>
    </row>
    <row r="10" spans="1:118" ht="108.75" customHeight="1" thickBot="1">
      <c r="A10" s="82"/>
      <c r="B10" s="70" t="s">
        <v>192</v>
      </c>
      <c r="C10" s="70" t="s">
        <v>195</v>
      </c>
      <c r="D10" s="70" t="s">
        <v>200</v>
      </c>
      <c r="E10" s="70" t="s">
        <v>326</v>
      </c>
      <c r="F10" s="70" t="s">
        <v>207</v>
      </c>
      <c r="G10" s="70" t="s">
        <v>224</v>
      </c>
      <c r="H10" s="70" t="s">
        <v>642</v>
      </c>
      <c r="I10" s="70" t="s">
        <v>224</v>
      </c>
      <c r="J10" s="70" t="s">
        <v>710</v>
      </c>
      <c r="K10" s="573" t="s">
        <v>51</v>
      </c>
      <c r="L10" s="573"/>
      <c r="M10" s="252"/>
      <c r="N10" s="252"/>
      <c r="O10" s="252"/>
      <c r="P10" s="252">
        <v>1</v>
      </c>
      <c r="Q10" s="252"/>
      <c r="R10" s="252"/>
      <c r="S10" s="252">
        <v>1</v>
      </c>
      <c r="T10" s="252"/>
      <c r="U10" s="252"/>
      <c r="V10" s="252">
        <v>1</v>
      </c>
      <c r="W10" s="252"/>
      <c r="X10" s="252"/>
      <c r="Y10" s="252" t="s">
        <v>699</v>
      </c>
      <c r="Z10" s="253"/>
      <c r="AA10" s="96" t="s">
        <v>711</v>
      </c>
      <c r="AB10" s="96" t="s">
        <v>709</v>
      </c>
      <c r="AC10" s="331">
        <v>100</v>
      </c>
      <c r="AD10" s="330">
        <f t="shared" ref="AD10:AD11" si="1">+M10</f>
        <v>0</v>
      </c>
      <c r="AE10" s="331">
        <f t="shared" ref="AE10:AE11" si="2">IFERROR(AD10/SUM($M10:$X10)*100,0)</f>
        <v>0</v>
      </c>
      <c r="AF10" s="330"/>
      <c r="AG10" s="331">
        <f t="shared" ref="AG10:AG11" si="3">IFERROR(AF10/SUM($L10:$W10)*100,0)</f>
        <v>0</v>
      </c>
      <c r="AH10" s="330"/>
      <c r="AI10" s="332"/>
      <c r="AJ10" s="330">
        <f t="shared" ref="AJ10:AJ11" si="4">+N10</f>
        <v>0</v>
      </c>
      <c r="AK10" s="331">
        <f t="shared" ref="AK10:AK11" si="5">IFERROR(AJ10/SUM($M10:$X10)*100,0)</f>
        <v>0</v>
      </c>
      <c r="AL10" s="330"/>
      <c r="AM10" s="331">
        <f t="shared" ref="AM10:AM11" si="6">IFERROR(AL10/SUM($L10:$W10)*100,0)</f>
        <v>0</v>
      </c>
      <c r="AN10" s="330"/>
      <c r="AO10" s="332"/>
      <c r="AP10" s="330">
        <f t="shared" ref="AP10:AP11" si="7">+O10</f>
        <v>0</v>
      </c>
      <c r="AQ10" s="331">
        <f t="shared" ref="AQ10:AQ11" si="8">IFERROR(AP10/SUM($M10:$X10)*100,0)</f>
        <v>0</v>
      </c>
      <c r="AR10" s="330"/>
      <c r="AS10" s="331">
        <f t="shared" ref="AS10:AS11" si="9">IFERROR(AR10/SUM($L10:$W10)*100,0)</f>
        <v>0</v>
      </c>
      <c r="AT10" s="330"/>
      <c r="AU10" s="332"/>
      <c r="AV10" s="330">
        <f t="shared" ref="AV10:AV11" si="10">+P10</f>
        <v>1</v>
      </c>
      <c r="AW10" s="331">
        <f t="shared" ref="AW10:AW11" si="11">IFERROR(AV10/SUM($M10:$X10)*100,0)</f>
        <v>33.333333333333329</v>
      </c>
      <c r="AX10" s="330"/>
      <c r="AY10" s="331">
        <f t="shared" ref="AY10:AY11" si="12">IFERROR(AX10/SUM($L10:$W10)*100,0)</f>
        <v>0</v>
      </c>
      <c r="AZ10" s="96"/>
      <c r="BA10" s="95"/>
      <c r="BB10" s="94">
        <f t="shared" ref="BB10:BB11" si="13">+Q10</f>
        <v>0</v>
      </c>
      <c r="BC10" s="331">
        <f t="shared" ref="BC10:BC11" si="14">IFERROR(BB10/SUM($M10:$X10)*100,0)</f>
        <v>0</v>
      </c>
      <c r="BD10" s="330"/>
      <c r="BE10" s="331">
        <f t="shared" ref="BE10:BE11" si="15">IFERROR(BD10/SUM($L10:$W10)*100,0)</f>
        <v>0</v>
      </c>
      <c r="BF10" s="94"/>
      <c r="BG10" s="95"/>
      <c r="BH10" s="94">
        <f t="shared" ref="BH10:BH11" si="16">+R10</f>
        <v>0</v>
      </c>
      <c r="BI10" s="331">
        <f t="shared" ref="BI10:BI11" si="17">IFERROR(BH10/SUM($M10:$X10)*100,0)</f>
        <v>0</v>
      </c>
      <c r="BJ10" s="330"/>
      <c r="BK10" s="331">
        <f t="shared" ref="BK10:BK11" si="18">IFERROR(BJ10/SUM($L10:$W10)*100,0)</f>
        <v>0</v>
      </c>
      <c r="BL10" s="151"/>
      <c r="BM10" s="95"/>
      <c r="BN10" s="94">
        <f t="shared" ref="BN10:BN11" si="19">+S10</f>
        <v>1</v>
      </c>
      <c r="BO10" s="331">
        <f t="shared" ref="BO10:BO11" si="20">IFERROR(BN10/SUM($M10:$X10)*100,0)</f>
        <v>33.333333333333329</v>
      </c>
      <c r="BP10" s="330"/>
      <c r="BQ10" s="331">
        <f t="shared" ref="BQ10:BQ11" si="21">IFERROR(BP10/SUM($L10:$W10)*100,0)</f>
        <v>0</v>
      </c>
      <c r="BR10" s="95"/>
      <c r="BS10" s="95"/>
      <c r="BT10" s="95">
        <f t="shared" ref="BT10:BT11" si="22">+T10</f>
        <v>0</v>
      </c>
      <c r="BU10" s="331">
        <f t="shared" ref="BU10:BU11" si="23">IFERROR(BT10/SUM($M10:$X10)*100,0)</f>
        <v>0</v>
      </c>
      <c r="BV10" s="330"/>
      <c r="BW10" s="331">
        <f t="shared" ref="BW10:BW11" si="24">IFERROR(BV10/SUM($L10:$W10)*100,0)</f>
        <v>0</v>
      </c>
      <c r="BX10" s="95"/>
      <c r="BY10" s="95"/>
      <c r="BZ10" s="95">
        <f t="shared" ref="BZ10:BZ11" si="25">+U10</f>
        <v>0</v>
      </c>
      <c r="CA10" s="331">
        <f t="shared" ref="CA10:CA11" si="26">IFERROR(BZ10/SUM($M10:$X10)*100,0)</f>
        <v>0</v>
      </c>
      <c r="CB10" s="330"/>
      <c r="CC10" s="331">
        <f t="shared" ref="CC10:CC11" si="27">IFERROR(CB10/SUM($L10:$W10)*100,0)</f>
        <v>0</v>
      </c>
      <c r="CD10" s="95"/>
      <c r="CE10" s="95"/>
      <c r="CF10" s="95">
        <f t="shared" ref="CF10:CF11" si="28">+V10</f>
        <v>1</v>
      </c>
      <c r="CG10" s="331">
        <f t="shared" ref="CG10:CG11" si="29">IFERROR(CF10/SUM($M10:$X10)*100,0)</f>
        <v>33.333333333333329</v>
      </c>
      <c r="CH10" s="330"/>
      <c r="CI10" s="331">
        <f t="shared" ref="CI10:CI11" si="30">IFERROR(CH10/SUM($L10:$W10)*100,0)</f>
        <v>0</v>
      </c>
      <c r="CJ10" s="95"/>
      <c r="CK10" s="95"/>
      <c r="CL10" s="95">
        <f t="shared" ref="CL10:CL11" si="31">+W10</f>
        <v>0</v>
      </c>
      <c r="CM10" s="331">
        <f t="shared" ref="CM10:CM11" si="32">IFERROR(CL10/SUM($M10:$X10)*100,0)</f>
        <v>0</v>
      </c>
      <c r="CN10" s="330"/>
      <c r="CO10" s="331">
        <f t="shared" ref="CO10:CO11" si="33">IFERROR(CN10/SUM($L10:$W10)*100,0)</f>
        <v>0</v>
      </c>
      <c r="CP10" s="95"/>
      <c r="CQ10" s="95"/>
      <c r="CR10" s="95">
        <f t="shared" ref="CR10:CR11" si="34">+X10</f>
        <v>0</v>
      </c>
      <c r="CS10" s="331">
        <f t="shared" ref="CS10:CS11" si="35">IFERROR(CR10/SUM($M10:$X10)*100,0)</f>
        <v>0</v>
      </c>
      <c r="CT10" s="330"/>
      <c r="CU10" s="331">
        <f t="shared" ref="CU10:CU11" si="36">IFERROR(CT10/SUM($L10:$W10)*100,0)</f>
        <v>0</v>
      </c>
      <c r="CV10" s="95"/>
      <c r="CW10" s="95"/>
      <c r="CX10" s="95">
        <f t="shared" si="0"/>
        <v>0</v>
      </c>
      <c r="CY10" s="233">
        <f t="shared" si="0"/>
        <v>0</v>
      </c>
      <c r="CZ10" s="34"/>
      <c r="DA10" s="112"/>
      <c r="DB10" s="99"/>
      <c r="DC10" s="129"/>
      <c r="DD10" s="130"/>
      <c r="DE10" s="130"/>
      <c r="DF10" s="130"/>
      <c r="DG10" s="97"/>
      <c r="DH10" s="97"/>
      <c r="DI10" s="97"/>
      <c r="DJ10" s="97"/>
      <c r="DK10" s="97"/>
      <c r="DL10" s="97"/>
      <c r="DM10" s="101"/>
      <c r="DN10" s="98"/>
    </row>
    <row r="11" spans="1:118" ht="108.75" customHeight="1" thickBot="1">
      <c r="A11" s="82"/>
      <c r="B11" s="70" t="s">
        <v>192</v>
      </c>
      <c r="C11" s="70" t="s">
        <v>195</v>
      </c>
      <c r="D11" s="70" t="s">
        <v>200</v>
      </c>
      <c r="E11" s="70" t="s">
        <v>326</v>
      </c>
      <c r="F11" s="70" t="s">
        <v>207</v>
      </c>
      <c r="G11" s="70" t="s">
        <v>224</v>
      </c>
      <c r="H11" s="70" t="s">
        <v>642</v>
      </c>
      <c r="I11" s="70" t="s">
        <v>224</v>
      </c>
      <c r="J11" s="70" t="s">
        <v>712</v>
      </c>
      <c r="K11" s="573" t="s">
        <v>51</v>
      </c>
      <c r="L11" s="573"/>
      <c r="M11" s="252"/>
      <c r="N11" s="252"/>
      <c r="O11" s="252"/>
      <c r="P11" s="252">
        <v>1</v>
      </c>
      <c r="Q11" s="252"/>
      <c r="R11" s="252"/>
      <c r="S11" s="252">
        <v>1</v>
      </c>
      <c r="T11" s="252"/>
      <c r="U11" s="252"/>
      <c r="V11" s="252">
        <v>1</v>
      </c>
      <c r="W11" s="252"/>
      <c r="X11" s="252"/>
      <c r="Y11" s="252" t="s">
        <v>699</v>
      </c>
      <c r="Z11" s="253"/>
      <c r="AA11" s="96" t="s">
        <v>711</v>
      </c>
      <c r="AB11" s="96" t="s">
        <v>709</v>
      </c>
      <c r="AC11" s="331">
        <v>100</v>
      </c>
      <c r="AD11" s="330">
        <f t="shared" si="1"/>
        <v>0</v>
      </c>
      <c r="AE11" s="331">
        <f t="shared" si="2"/>
        <v>0</v>
      </c>
      <c r="AF11" s="330"/>
      <c r="AG11" s="331">
        <f t="shared" si="3"/>
        <v>0</v>
      </c>
      <c r="AH11" s="330"/>
      <c r="AI11" s="332"/>
      <c r="AJ11" s="330">
        <f t="shared" si="4"/>
        <v>0</v>
      </c>
      <c r="AK11" s="331">
        <f t="shared" si="5"/>
        <v>0</v>
      </c>
      <c r="AL11" s="330"/>
      <c r="AM11" s="331">
        <f t="shared" si="6"/>
        <v>0</v>
      </c>
      <c r="AN11" s="330"/>
      <c r="AO11" s="332"/>
      <c r="AP11" s="330">
        <f t="shared" si="7"/>
        <v>0</v>
      </c>
      <c r="AQ11" s="331">
        <f t="shared" si="8"/>
        <v>0</v>
      </c>
      <c r="AR11" s="330"/>
      <c r="AS11" s="331">
        <f t="shared" si="9"/>
        <v>0</v>
      </c>
      <c r="AT11" s="330"/>
      <c r="AU11" s="332"/>
      <c r="AV11" s="330">
        <f t="shared" si="10"/>
        <v>1</v>
      </c>
      <c r="AW11" s="331">
        <f t="shared" si="11"/>
        <v>33.333333333333329</v>
      </c>
      <c r="AX11" s="330"/>
      <c r="AY11" s="331">
        <f t="shared" si="12"/>
        <v>0</v>
      </c>
      <c r="AZ11" s="96"/>
      <c r="BA11" s="95"/>
      <c r="BB11" s="94">
        <f t="shared" si="13"/>
        <v>0</v>
      </c>
      <c r="BC11" s="331">
        <f t="shared" si="14"/>
        <v>0</v>
      </c>
      <c r="BD11" s="330"/>
      <c r="BE11" s="331">
        <f t="shared" si="15"/>
        <v>0</v>
      </c>
      <c r="BF11" s="94"/>
      <c r="BG11" s="95"/>
      <c r="BH11" s="94">
        <f t="shared" si="16"/>
        <v>0</v>
      </c>
      <c r="BI11" s="331">
        <f t="shared" si="17"/>
        <v>0</v>
      </c>
      <c r="BJ11" s="330"/>
      <c r="BK11" s="331">
        <f t="shared" si="18"/>
        <v>0</v>
      </c>
      <c r="BL11" s="151"/>
      <c r="BM11" s="95"/>
      <c r="BN11" s="94">
        <f t="shared" si="19"/>
        <v>1</v>
      </c>
      <c r="BO11" s="331">
        <f t="shared" si="20"/>
        <v>33.333333333333329</v>
      </c>
      <c r="BP11" s="330"/>
      <c r="BQ11" s="331">
        <f t="shared" si="21"/>
        <v>0</v>
      </c>
      <c r="BR11" s="95"/>
      <c r="BS11" s="95"/>
      <c r="BT11" s="95">
        <f t="shared" si="22"/>
        <v>0</v>
      </c>
      <c r="BU11" s="331">
        <f t="shared" si="23"/>
        <v>0</v>
      </c>
      <c r="BV11" s="330"/>
      <c r="BW11" s="331">
        <f t="shared" si="24"/>
        <v>0</v>
      </c>
      <c r="BX11" s="95"/>
      <c r="BY11" s="95"/>
      <c r="BZ11" s="95">
        <f t="shared" si="25"/>
        <v>0</v>
      </c>
      <c r="CA11" s="331">
        <f t="shared" si="26"/>
        <v>0</v>
      </c>
      <c r="CB11" s="330"/>
      <c r="CC11" s="331">
        <f t="shared" si="27"/>
        <v>0</v>
      </c>
      <c r="CD11" s="95"/>
      <c r="CE11" s="95"/>
      <c r="CF11" s="95">
        <f t="shared" si="28"/>
        <v>1</v>
      </c>
      <c r="CG11" s="331">
        <f t="shared" si="29"/>
        <v>33.333333333333329</v>
      </c>
      <c r="CH11" s="330"/>
      <c r="CI11" s="331">
        <f t="shared" si="30"/>
        <v>0</v>
      </c>
      <c r="CJ11" s="95"/>
      <c r="CK11" s="95"/>
      <c r="CL11" s="95">
        <f t="shared" si="31"/>
        <v>0</v>
      </c>
      <c r="CM11" s="331">
        <f t="shared" si="32"/>
        <v>0</v>
      </c>
      <c r="CN11" s="330"/>
      <c r="CO11" s="331">
        <f t="shared" si="33"/>
        <v>0</v>
      </c>
      <c r="CP11" s="95"/>
      <c r="CQ11" s="95"/>
      <c r="CR11" s="95">
        <f t="shared" si="34"/>
        <v>0</v>
      </c>
      <c r="CS11" s="331">
        <f t="shared" si="35"/>
        <v>0</v>
      </c>
      <c r="CT11" s="330"/>
      <c r="CU11" s="331">
        <f t="shared" si="36"/>
        <v>0</v>
      </c>
      <c r="CV11" s="95"/>
      <c r="CW11" s="95"/>
      <c r="CX11" s="95">
        <f t="shared" si="0"/>
        <v>0</v>
      </c>
      <c r="CY11" s="233">
        <f t="shared" si="0"/>
        <v>0</v>
      </c>
      <c r="CZ11" s="34"/>
      <c r="DA11" s="112"/>
      <c r="DB11" s="99"/>
      <c r="DC11" s="129"/>
      <c r="DD11" s="130"/>
      <c r="DE11" s="130"/>
      <c r="DF11" s="130"/>
      <c r="DG11" s="97"/>
      <c r="DH11" s="97"/>
      <c r="DI11" s="97"/>
      <c r="DJ11" s="97"/>
      <c r="DK11" s="97"/>
      <c r="DL11" s="97"/>
      <c r="DM11" s="101"/>
      <c r="DN11" s="98"/>
    </row>
    <row r="12" spans="1:118" s="79" customFormat="1" ht="16" thickBot="1">
      <c r="B12" s="70"/>
      <c r="C12" s="185"/>
      <c r="D12" s="185"/>
      <c r="E12" s="185"/>
      <c r="F12" s="185"/>
      <c r="G12" s="257"/>
      <c r="H12" s="187"/>
      <c r="I12" s="187"/>
      <c r="J12" s="187"/>
      <c r="K12" s="568" t="s">
        <v>444</v>
      </c>
      <c r="L12" s="569"/>
      <c r="M12" s="187">
        <f>+SUM(M9:M11)</f>
        <v>0</v>
      </c>
      <c r="N12" s="187">
        <f t="shared" ref="N12:X12" si="37">+SUM(N9:N11)</f>
        <v>0</v>
      </c>
      <c r="O12" s="187">
        <f t="shared" si="37"/>
        <v>0</v>
      </c>
      <c r="P12" s="187">
        <f t="shared" si="37"/>
        <v>3</v>
      </c>
      <c r="Q12" s="187">
        <f t="shared" si="37"/>
        <v>0</v>
      </c>
      <c r="R12" s="187">
        <f t="shared" si="37"/>
        <v>0</v>
      </c>
      <c r="S12" s="187">
        <f t="shared" si="37"/>
        <v>3</v>
      </c>
      <c r="T12" s="187">
        <f t="shared" si="37"/>
        <v>0</v>
      </c>
      <c r="U12" s="187">
        <f t="shared" si="37"/>
        <v>0</v>
      </c>
      <c r="V12" s="187">
        <f t="shared" si="37"/>
        <v>3</v>
      </c>
      <c r="W12" s="187">
        <f t="shared" si="37"/>
        <v>0</v>
      </c>
      <c r="X12" s="187">
        <f t="shared" si="37"/>
        <v>0</v>
      </c>
      <c r="Y12" s="187"/>
      <c r="Z12" s="187"/>
      <c r="AA12" s="187"/>
      <c r="AB12" s="94" t="s">
        <v>174</v>
      </c>
      <c r="AC12" s="254">
        <v>1</v>
      </c>
      <c r="AD12" s="94">
        <f>SUM(AD7:AD11)</f>
        <v>0</v>
      </c>
      <c r="AE12" s="313">
        <f>IFERROR(AD12/SUM($M12:$X12),0)</f>
        <v>0</v>
      </c>
      <c r="AF12" s="94">
        <f>SUM(AF7:AF11)</f>
        <v>0</v>
      </c>
      <c r="AG12" s="314">
        <f>IFERROR(AF12/SUM($M12:$X12),0)</f>
        <v>0</v>
      </c>
      <c r="AH12" s="94"/>
      <c r="AI12" s="94"/>
      <c r="AJ12" s="94">
        <f>SUM(AJ7:AJ11)</f>
        <v>0</v>
      </c>
      <c r="AK12" s="313">
        <f>IFERROR(AJ12/SUM($M12:$X12),0)</f>
        <v>0</v>
      </c>
      <c r="AL12" s="94">
        <f>SUM(AL7:AL11)</f>
        <v>0</v>
      </c>
      <c r="AM12" s="314">
        <f>IFERROR(AL12/SUM($M12:$X12),0)</f>
        <v>0</v>
      </c>
      <c r="AN12" s="33"/>
      <c r="AO12" s="94"/>
      <c r="AP12" s="94">
        <f>SUM(AP7:AP11)</f>
        <v>0</v>
      </c>
      <c r="AQ12" s="313">
        <f>IFERROR(AP12/SUM($M12:$X12),0)</f>
        <v>0</v>
      </c>
      <c r="AR12" s="94">
        <f>SUM(AR7:AR11)</f>
        <v>0</v>
      </c>
      <c r="AS12" s="314">
        <f>IFERROR(AR12/SUM($M12:$X12),0)</f>
        <v>0</v>
      </c>
      <c r="AT12" s="94"/>
      <c r="AU12" s="94"/>
      <c r="AV12" s="94">
        <f>SUM(AV7:AV11)</f>
        <v>3</v>
      </c>
      <c r="AW12" s="313">
        <f>IFERROR(AV12/SUM($M12:$X12),0)</f>
        <v>0.33333333333333331</v>
      </c>
      <c r="AX12" s="94">
        <f>SUM(AX7:AX11)</f>
        <v>0</v>
      </c>
      <c r="AY12" s="314">
        <f>IFERROR(AX12/SUM($M12:$X12),0)</f>
        <v>0</v>
      </c>
      <c r="AZ12" s="94"/>
      <c r="BA12" s="94"/>
      <c r="BB12" s="94">
        <f>SUM(BB7:BB11)</f>
        <v>0</v>
      </c>
      <c r="BC12" s="313">
        <f>IFERROR(BB12/SUM($M12:$X12),0)</f>
        <v>0</v>
      </c>
      <c r="BD12" s="94">
        <f>SUM(BD7:BD11)</f>
        <v>0</v>
      </c>
      <c r="BE12" s="314">
        <f>IFERROR(BD12/SUM($M12:$X12),0)</f>
        <v>0</v>
      </c>
      <c r="BF12" s="94"/>
      <c r="BG12" s="94"/>
      <c r="BH12" s="94">
        <f>SUM(BH7:BH11)</f>
        <v>0</v>
      </c>
      <c r="BI12" s="313">
        <f>IFERROR(BH12/SUM($M12:$X12),0)</f>
        <v>0</v>
      </c>
      <c r="BJ12" s="94">
        <f>SUM(BJ7:BJ11)</f>
        <v>0</v>
      </c>
      <c r="BK12" s="314">
        <f>IFERROR(BJ12/SUM($M12:$X12),0)</f>
        <v>0</v>
      </c>
      <c r="BL12" s="94"/>
      <c r="BM12" s="94"/>
      <c r="BN12" s="94">
        <f>SUM(BN7:BN11)</f>
        <v>3</v>
      </c>
      <c r="BO12" s="313">
        <f>IFERROR(BN12/SUM($M12:$X12),0)</f>
        <v>0.33333333333333331</v>
      </c>
      <c r="BP12" s="94">
        <f>SUM(BP7:BP11)</f>
        <v>0</v>
      </c>
      <c r="BQ12" s="314">
        <f>IFERROR(BP12/SUM($M12:$X12),0)</f>
        <v>0</v>
      </c>
      <c r="BR12" s="94"/>
      <c r="BS12" s="94"/>
      <c r="BT12" s="94">
        <f>SUM(BT7:BT11)</f>
        <v>0</v>
      </c>
      <c r="BU12" s="313">
        <f>IFERROR(BT12/SUM($M12:$X12),0)</f>
        <v>0</v>
      </c>
      <c r="BV12" s="94">
        <f>SUM(BV7:BV11)</f>
        <v>0</v>
      </c>
      <c r="BW12" s="314">
        <f>IFERROR(BV12/SUM($M12:$X12),0)</f>
        <v>0</v>
      </c>
      <c r="BX12" s="94"/>
      <c r="BY12" s="94"/>
      <c r="BZ12" s="94">
        <f>SUM(BZ7:BZ11)</f>
        <v>0</v>
      </c>
      <c r="CA12" s="313">
        <f>IFERROR(BZ12/SUM($M12:$X12),0)</f>
        <v>0</v>
      </c>
      <c r="CB12" s="94">
        <f>SUM(CB7:CB11)</f>
        <v>0</v>
      </c>
      <c r="CC12" s="314">
        <f>IFERROR(CB12/SUM($M12:$X12),0)</f>
        <v>0</v>
      </c>
      <c r="CD12" s="94"/>
      <c r="CE12" s="94"/>
      <c r="CF12" s="472">
        <f>SUM(CF7:CF11)</f>
        <v>3</v>
      </c>
      <c r="CG12" s="313">
        <f>IFERROR(CF12/SUM($M12:$X12),0)</f>
        <v>0.33333333333333331</v>
      </c>
      <c r="CH12" s="94">
        <f>SUM(CH7:CH11)</f>
        <v>0</v>
      </c>
      <c r="CI12" s="314">
        <f>IFERROR(CH12/SUM($M12:$X12),0)</f>
        <v>0</v>
      </c>
      <c r="CJ12" s="94"/>
      <c r="CK12" s="94"/>
      <c r="CL12" s="313">
        <f>IFERROR(CK12/SUM($L12:$W12),0)</f>
        <v>0</v>
      </c>
      <c r="CM12" s="313">
        <f>IFERROR(CL12/SUM($M12:$X12),0)</f>
        <v>0</v>
      </c>
      <c r="CN12" s="94">
        <f>SUM(CN7:CN11)</f>
        <v>0</v>
      </c>
      <c r="CO12" s="314">
        <f>IFERROR(CN12/SUM($M12:$X12),0)</f>
        <v>0</v>
      </c>
      <c r="CP12" s="94"/>
      <c r="CQ12" s="94"/>
      <c r="CR12" s="94">
        <f>SUM(CR7:CR11)</f>
        <v>0</v>
      </c>
      <c r="CS12" s="313">
        <f>IFERROR(CR12/SUM($M12:$X12),0)</f>
        <v>0</v>
      </c>
      <c r="CT12" s="94">
        <f>SUM(CT7:CT11)</f>
        <v>0</v>
      </c>
      <c r="CU12" s="314">
        <f>IFERROR(CT12/SUM($M12:$X12),0)</f>
        <v>0</v>
      </c>
      <c r="CV12" s="94"/>
      <c r="CW12" s="94"/>
      <c r="CX12" s="94">
        <f t="shared" si="0"/>
        <v>0</v>
      </c>
      <c r="CY12" s="235">
        <f t="shared" si="0"/>
        <v>0</v>
      </c>
      <c r="CZ12" s="203"/>
    </row>
    <row r="13" spans="1:118" s="79" customFormat="1" ht="15" hidden="1" customHeight="1">
      <c r="B13" s="55" t="s">
        <v>188</v>
      </c>
      <c r="C13" s="55" t="s">
        <v>196</v>
      </c>
      <c r="D13" s="55" t="s">
        <v>201</v>
      </c>
      <c r="E13" s="55" t="s">
        <v>202</v>
      </c>
      <c r="F13" s="55" t="s">
        <v>210</v>
      </c>
      <c r="G13" s="55" t="s">
        <v>196</v>
      </c>
    </row>
    <row r="14" spans="1:118" s="79" customFormat="1" ht="120" hidden="1" customHeight="1">
      <c r="B14" s="152" t="s">
        <v>189</v>
      </c>
      <c r="C14" s="155" t="s">
        <v>193</v>
      </c>
      <c r="D14" s="155" t="s">
        <v>197</v>
      </c>
      <c r="E14" s="158" t="s">
        <v>315</v>
      </c>
      <c r="F14" s="159" t="s">
        <v>203</v>
      </c>
      <c r="G14" s="155" t="s">
        <v>608</v>
      </c>
    </row>
    <row r="15" spans="1:118" s="79" customFormat="1" ht="327.75" hidden="1" customHeight="1">
      <c r="B15" s="152" t="s">
        <v>192</v>
      </c>
      <c r="C15" s="156" t="s">
        <v>194</v>
      </c>
      <c r="D15" s="156" t="s">
        <v>198</v>
      </c>
      <c r="E15" s="159" t="s">
        <v>316</v>
      </c>
      <c r="F15" s="162" t="s">
        <v>204</v>
      </c>
      <c r="G15" s="156" t="s">
        <v>607</v>
      </c>
    </row>
    <row r="16" spans="1:118" s="79" customFormat="1" ht="195" hidden="1" customHeight="1">
      <c r="B16" s="153" t="s">
        <v>190</v>
      </c>
      <c r="C16" s="155" t="s">
        <v>195</v>
      </c>
      <c r="D16" s="155" t="s">
        <v>199</v>
      </c>
      <c r="E16" s="160" t="s">
        <v>317</v>
      </c>
      <c r="F16" s="162" t="s">
        <v>205</v>
      </c>
      <c r="G16" s="155" t="s">
        <v>195</v>
      </c>
    </row>
    <row r="17" spans="2:7" s="79" customFormat="1" ht="285" hidden="1" customHeight="1">
      <c r="B17" s="154" t="s">
        <v>191</v>
      </c>
      <c r="C17" s="55"/>
      <c r="D17" s="157" t="s">
        <v>200</v>
      </c>
      <c r="E17" s="161" t="s">
        <v>318</v>
      </c>
      <c r="F17" s="162" t="s">
        <v>206</v>
      </c>
      <c r="G17" s="55"/>
    </row>
    <row r="18" spans="2:7" s="79" customFormat="1" ht="135" hidden="1" customHeight="1">
      <c r="B18" s="56"/>
      <c r="C18" s="55"/>
      <c r="D18" s="55"/>
      <c r="E18" s="198" t="s">
        <v>322</v>
      </c>
      <c r="F18" s="158" t="s">
        <v>207</v>
      </c>
      <c r="G18" s="55"/>
    </row>
    <row r="19" spans="2:7" s="79" customFormat="1" ht="120" hidden="1" customHeight="1">
      <c r="B19" s="55"/>
      <c r="C19" s="55"/>
      <c r="D19" s="55"/>
      <c r="E19" s="163" t="s">
        <v>319</v>
      </c>
      <c r="F19" s="158" t="s">
        <v>208</v>
      </c>
      <c r="G19" s="55"/>
    </row>
    <row r="20" spans="2:7" s="79" customFormat="1" ht="120" hidden="1" customHeight="1">
      <c r="B20" s="55"/>
      <c r="C20" s="55"/>
      <c r="D20" s="55"/>
      <c r="E20" s="165" t="s">
        <v>320</v>
      </c>
      <c r="F20" s="158" t="s">
        <v>209</v>
      </c>
      <c r="G20" s="55"/>
    </row>
    <row r="21" spans="2:7" s="79" customFormat="1" ht="180" hidden="1" customHeight="1">
      <c r="B21" s="55"/>
      <c r="C21" s="55"/>
      <c r="D21" s="55"/>
      <c r="E21" s="161" t="s">
        <v>321</v>
      </c>
      <c r="F21" s="55"/>
      <c r="G21" s="55"/>
    </row>
    <row r="22" spans="2:7" s="79" customFormat="1" ht="135" hidden="1" customHeight="1">
      <c r="B22" s="55"/>
      <c r="C22" s="55"/>
      <c r="D22" s="55"/>
      <c r="E22" s="158" t="s">
        <v>323</v>
      </c>
      <c r="F22" s="55"/>
      <c r="G22" s="55"/>
    </row>
    <row r="23" spans="2:7" s="79" customFormat="1" ht="90" hidden="1" customHeight="1">
      <c r="B23" s="55"/>
      <c r="C23" s="55"/>
      <c r="D23" s="55"/>
      <c r="E23" s="158" t="s">
        <v>324</v>
      </c>
      <c r="F23" s="55"/>
      <c r="G23" s="55"/>
    </row>
    <row r="24" spans="2:7" s="79" customFormat="1" ht="180" hidden="1" customHeight="1">
      <c r="B24" s="55"/>
      <c r="C24" s="55"/>
      <c r="D24" s="55"/>
      <c r="E24" s="164" t="s">
        <v>325</v>
      </c>
      <c r="F24" s="55"/>
      <c r="G24" s="55"/>
    </row>
    <row r="25" spans="2:7" s="79" customFormat="1" ht="90" hidden="1" customHeight="1">
      <c r="B25" s="55"/>
      <c r="C25" s="55"/>
      <c r="D25" s="55"/>
      <c r="E25" s="160" t="s">
        <v>326</v>
      </c>
      <c r="F25" s="55"/>
      <c r="G25" s="55"/>
    </row>
    <row r="26" spans="2:7" s="79" customFormat="1" ht="90" customHeight="1">
      <c r="B26" s="55"/>
      <c r="C26" s="55"/>
      <c r="D26" s="55"/>
      <c r="E26" s="55"/>
      <c r="F26" s="55"/>
      <c r="G26" s="55"/>
    </row>
    <row r="27" spans="2:7" s="79" customFormat="1" ht="90" customHeight="1">
      <c r="B27" s="55"/>
      <c r="C27" s="55"/>
      <c r="D27" s="55"/>
      <c r="E27" s="55"/>
      <c r="F27" s="55"/>
      <c r="G27" s="55"/>
    </row>
    <row r="28" spans="2:7" s="79" customFormat="1" ht="105" customHeight="1">
      <c r="B28" s="55"/>
      <c r="C28" s="55"/>
      <c r="D28" s="55"/>
      <c r="E28" s="55"/>
      <c r="F28" s="55"/>
      <c r="G28" s="55"/>
    </row>
    <row r="29" spans="2:7" s="79" customFormat="1" ht="105" customHeight="1">
      <c r="B29" s="55"/>
      <c r="C29" s="55"/>
      <c r="D29" s="55"/>
      <c r="E29" s="55"/>
      <c r="F29" s="55"/>
      <c r="G29" s="55"/>
    </row>
    <row r="30" spans="2:7" s="79" customFormat="1" ht="60" customHeight="1">
      <c r="B30" s="55"/>
      <c r="C30" s="55"/>
      <c r="D30" s="55"/>
      <c r="E30" s="55"/>
      <c r="F30" s="55"/>
      <c r="G30" s="55"/>
    </row>
    <row r="31" spans="2:7" s="79" customFormat="1" ht="90" customHeight="1">
      <c r="B31" s="55"/>
      <c r="C31" s="55"/>
      <c r="D31" s="55"/>
      <c r="E31" s="55"/>
      <c r="F31" s="55"/>
      <c r="G31" s="55"/>
    </row>
    <row r="32" spans="2:7" s="79" customFormat="1" ht="105" customHeight="1">
      <c r="B32" s="55"/>
      <c r="C32" s="55"/>
      <c r="D32" s="55"/>
      <c r="E32" s="55"/>
      <c r="F32" s="55"/>
      <c r="G32" s="55"/>
    </row>
    <row r="33" spans="2:7" s="79" customFormat="1" ht="75" customHeight="1">
      <c r="B33" s="55"/>
      <c r="C33" s="55"/>
      <c r="D33" s="55"/>
      <c r="E33" s="55"/>
      <c r="F33" s="55"/>
      <c r="G33" s="55"/>
    </row>
    <row r="34" spans="2:7" s="79" customFormat="1" ht="45" customHeight="1">
      <c r="B34" s="55"/>
      <c r="C34" s="55"/>
      <c r="D34" s="55"/>
      <c r="E34" s="55"/>
      <c r="F34" s="55"/>
      <c r="G34" s="55"/>
    </row>
    <row r="35" spans="2:7" s="79" customFormat="1"/>
    <row r="36" spans="2:7" s="79" customFormat="1"/>
    <row r="37" spans="2:7" s="79" customFormat="1"/>
    <row r="38" spans="2:7" s="79" customFormat="1"/>
    <row r="39" spans="2:7" s="79" customFormat="1"/>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sheetData>
  <sheetProtection sort="0" autoFilter="0"/>
  <mergeCells count="67">
    <mergeCell ref="DL7:DL8"/>
    <mergeCell ref="DM7:DM8"/>
    <mergeCell ref="K9:L9"/>
    <mergeCell ref="K10:L10"/>
    <mergeCell ref="DI7:DI8"/>
    <mergeCell ref="DJ7:DJ8"/>
    <mergeCell ref="DK7:DK8"/>
    <mergeCell ref="Y6:Y8"/>
    <mergeCell ref="K11:L11"/>
    <mergeCell ref="K12:L12"/>
    <mergeCell ref="DF7:DF8"/>
    <mergeCell ref="DG7:DG8"/>
    <mergeCell ref="DH7:DH8"/>
    <mergeCell ref="CX7:CX8"/>
    <mergeCell ref="CY7:CY8"/>
    <mergeCell ref="AA6:AA8"/>
    <mergeCell ref="AB6:AB8"/>
    <mergeCell ref="AC6:AC8"/>
    <mergeCell ref="CZ6:CZ8"/>
    <mergeCell ref="BZ7:CE7"/>
    <mergeCell ref="CF7:CK7"/>
    <mergeCell ref="CL7:CQ7"/>
    <mergeCell ref="CR7:CV7"/>
    <mergeCell ref="Z6:Z8"/>
    <mergeCell ref="DN6:DN8"/>
    <mergeCell ref="AD7:AI7"/>
    <mergeCell ref="AJ7:AO7"/>
    <mergeCell ref="AP7:AU7"/>
    <mergeCell ref="AV7:BA7"/>
    <mergeCell ref="BB7:BG7"/>
    <mergeCell ref="BH7:BM7"/>
    <mergeCell ref="BN7:BR7"/>
    <mergeCell ref="BT7:BY7"/>
    <mergeCell ref="DA6:DA8"/>
    <mergeCell ref="DB7:DB8"/>
    <mergeCell ref="DC7:DC8"/>
    <mergeCell ref="DD7:DD8"/>
    <mergeCell ref="DE7:DE8"/>
    <mergeCell ref="DB6:DM6"/>
    <mergeCell ref="AD6:CY6"/>
    <mergeCell ref="B6:B8"/>
    <mergeCell ref="C6:C8"/>
    <mergeCell ref="D6:D8"/>
    <mergeCell ref="E6:E8"/>
    <mergeCell ref="F6:F8"/>
    <mergeCell ref="G6:G8"/>
    <mergeCell ref="H6:H8"/>
    <mergeCell ref="I6:I8"/>
    <mergeCell ref="K6:L8"/>
    <mergeCell ref="M6:X7"/>
    <mergeCell ref="J6:J8"/>
    <mergeCell ref="B4:AN4"/>
    <mergeCell ref="BH4:CI4"/>
    <mergeCell ref="CJ4:CO4"/>
    <mergeCell ref="BH5:CB5"/>
    <mergeCell ref="CD5:CH5"/>
    <mergeCell ref="CJ5:CO5"/>
    <mergeCell ref="B1:AG1"/>
    <mergeCell ref="AJ1:AM1"/>
    <mergeCell ref="BH1:CB1"/>
    <mergeCell ref="CD1:CH1"/>
    <mergeCell ref="CJ1:CO1"/>
    <mergeCell ref="C3:AG3"/>
    <mergeCell ref="AH3:AN3"/>
    <mergeCell ref="BI3:CB3"/>
    <mergeCell ref="CC3:CI3"/>
    <mergeCell ref="CL3:CO3"/>
  </mergeCells>
  <conditionalFormatting sqref="CY9:CZ12">
    <cfRule type="cellIs" dxfId="17" priority="1" operator="equal">
      <formula>1</formula>
    </cfRule>
    <cfRule type="colorScale" priority="2">
      <colorScale>
        <cfvo type="num" val="0"/>
        <cfvo type="num" val="0.6"/>
        <cfvo type="num" val="0.99"/>
        <color rgb="FFC00000"/>
        <color rgb="FFFFEB84"/>
        <color rgb="FF1DA275"/>
      </colorScale>
    </cfRule>
  </conditionalFormatting>
  <dataValidations count="7">
    <dataValidation type="whole" showInputMessage="1" showErrorMessage="1" error="SUPERA LA META PROGRAMADA" sqref="AF9:AF11 AL9:AL11 AR9:AR11 AX9:AX11 BD9:BD11 BJ9:BJ11 BP9:BP11 BV9:BV11 CB9:CB11 CH9:CH11 CN9:CN11 CT9:CT11" xr:uid="{80D7A1C2-B257-476D-A00D-A9315CF15532}">
      <formula1>0</formula1>
      <formula2>#REF!-AD9</formula2>
    </dataValidation>
    <dataValidation type="list" allowBlank="1" showInputMessage="1" showErrorMessage="1" sqref="I9:I11 G9:G11" xr:uid="{DDFDCBB7-E84A-4BA7-9803-0862B5219F7A}">
      <formula1>$G$14:$G$34</formula1>
    </dataValidation>
    <dataValidation type="list" allowBlank="1" showInputMessage="1" showErrorMessage="1" sqref="B9:B12" xr:uid="{CE90B11B-C577-4027-8FB2-15DDEF37F569}">
      <formula1>$B$14:$B$17</formula1>
    </dataValidation>
    <dataValidation type="list" allowBlank="1" showInputMessage="1" showErrorMessage="1" sqref="G12 C9:C12" xr:uid="{09A6D99A-65B6-4911-998F-5BC3FAAF8D02}">
      <formula1>$C$14:$C$16</formula1>
    </dataValidation>
    <dataValidation type="list" allowBlank="1" showInputMessage="1" showErrorMessage="1" sqref="D9:D12" xr:uid="{E4FCB2CB-4CE7-46B9-A5B1-F235F00B2103}">
      <formula1>$D$14:$D$17</formula1>
    </dataValidation>
    <dataValidation type="list" allowBlank="1" showInputMessage="1" showErrorMessage="1" sqref="E9:E12" xr:uid="{D1852C24-4A5F-47A8-8B0C-0966DA366627}">
      <formula1>$E$14:$E$25</formula1>
    </dataValidation>
    <dataValidation type="list" allowBlank="1" showInputMessage="1" showErrorMessage="1" sqref="F9:F12" xr:uid="{577D9810-1EC1-4B68-8CB7-8314D745DC52}">
      <formula1>$F$14:$F$20</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9" max="13" man="1"/>
  </colBreaks>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4EA7D-5FC8-438B-B6E9-001A7FDA6C05}">
  <sheetPr>
    <tabColor rgb="FF0070C0"/>
  </sheetPr>
  <dimension ref="A1:DM92"/>
  <sheetViews>
    <sheetView topLeftCell="M10" zoomScale="70" zoomScaleNormal="70" zoomScaleSheetLayoutView="90" zoomScalePageLayoutView="60" workbookViewId="0">
      <selection activeCell="B15" sqref="A15:XFD15"/>
    </sheetView>
  </sheetViews>
  <sheetFormatPr baseColWidth="10" defaultColWidth="11.453125" defaultRowHeight="15.5"/>
  <cols>
    <col min="1" max="1" width="5.1796875" style="55" hidden="1" customWidth="1"/>
    <col min="2" max="2" width="21.453125" style="55" customWidth="1"/>
    <col min="3" max="3" width="36" style="55" customWidth="1"/>
    <col min="4" max="4" width="23.453125" style="55" customWidth="1"/>
    <col min="5" max="5" width="23" style="55" customWidth="1"/>
    <col min="6" max="6" width="21" style="55" customWidth="1"/>
    <col min="7" max="7" width="20.1796875" style="55" customWidth="1"/>
    <col min="8" max="8" width="19.7265625" style="55" customWidth="1"/>
    <col min="9" max="10" width="25.81640625" style="55" customWidth="1"/>
    <col min="11" max="21" width="12.54296875" style="55" customWidth="1"/>
    <col min="22" max="22" width="14.54296875" style="55" customWidth="1"/>
    <col min="23" max="23" width="12.54296875" style="55" customWidth="1"/>
    <col min="24" max="24" width="16.81640625" style="55" customWidth="1"/>
    <col min="25" max="25" width="21.54296875" style="55" customWidth="1"/>
    <col min="26" max="26" width="25.81640625" style="55" customWidth="1"/>
    <col min="27" max="27" width="16.7265625" style="55" customWidth="1"/>
    <col min="28" max="28" width="23" style="55" customWidth="1"/>
    <col min="29" max="29" width="17.453125" style="55" customWidth="1"/>
    <col min="30" max="30" width="25" style="55" customWidth="1"/>
    <col min="31" max="32" width="12.54296875" style="55" customWidth="1"/>
    <col min="33" max="33" width="19.7265625" style="55" customWidth="1"/>
    <col min="34" max="34" width="20.26953125" style="55" customWidth="1"/>
    <col min="35" max="35" width="18.1796875" style="55" customWidth="1"/>
    <col min="36" max="36" width="21" style="55" customWidth="1"/>
    <col min="37" max="38" width="12.54296875" style="55" customWidth="1"/>
    <col min="39" max="39" width="19.7265625" style="55" customWidth="1"/>
    <col min="40" max="40" width="20.26953125" style="55" customWidth="1"/>
    <col min="41" max="41" width="18.81640625" style="79" customWidth="1"/>
    <col min="42" max="42" width="22.1796875" style="79" customWidth="1"/>
    <col min="43" max="44" width="12.54296875" style="79" customWidth="1"/>
    <col min="45" max="45" width="19.7265625" style="79" customWidth="1"/>
    <col min="46" max="46" width="20.26953125" style="55" customWidth="1"/>
    <col min="47" max="47" width="17.26953125" style="79" customWidth="1"/>
    <col min="48" max="48" width="21.7265625" style="79" customWidth="1"/>
    <col min="49" max="50" width="12.54296875" style="79" customWidth="1"/>
    <col min="51" max="51" width="19.54296875" style="79" customWidth="1"/>
    <col min="52" max="52" width="20.26953125" style="55" customWidth="1"/>
    <col min="53" max="53" width="18.26953125" style="79" customWidth="1"/>
    <col min="54" max="54" width="23.54296875" style="79" customWidth="1"/>
    <col min="55" max="56" width="12.54296875" style="79" customWidth="1"/>
    <col min="57" max="57" width="20.7265625" style="79" customWidth="1"/>
    <col min="58" max="58" width="20.26953125" style="55" customWidth="1"/>
    <col min="59" max="59" width="16.7265625" style="55" customWidth="1"/>
    <col min="60" max="60" width="17" style="55" customWidth="1"/>
    <col min="61" max="62" width="12.54296875" style="55" customWidth="1"/>
    <col min="63" max="63" width="16.81640625" style="55" customWidth="1"/>
    <col min="64" max="64" width="20.26953125" style="55" customWidth="1"/>
    <col min="65" max="65" width="15.81640625" style="55" customWidth="1"/>
    <col min="66" max="66" width="21.453125" style="55" customWidth="1"/>
    <col min="67" max="68" width="12.54296875" style="55" customWidth="1"/>
    <col min="69" max="69" width="17.453125" style="55" customWidth="1"/>
    <col min="70" max="70" width="20.26953125" style="55" customWidth="1"/>
    <col min="71" max="71" width="15.54296875" style="55" customWidth="1"/>
    <col min="72" max="72" width="21" style="55" customWidth="1"/>
    <col min="73" max="74" width="12.54296875" style="55" customWidth="1"/>
    <col min="75" max="75" width="18.54296875" style="55" customWidth="1"/>
    <col min="76" max="76" width="20.26953125" style="55" customWidth="1"/>
    <col min="77" max="77" width="15.453125" style="55" customWidth="1"/>
    <col min="78" max="78" width="18.7265625" style="55" customWidth="1"/>
    <col min="79" max="80" width="12.54296875" style="55" customWidth="1"/>
    <col min="81" max="81" width="17" style="55" customWidth="1"/>
    <col min="82" max="82" width="20.26953125" style="55" customWidth="1"/>
    <col min="83" max="83" width="14.81640625" style="55" customWidth="1"/>
    <col min="84" max="84" width="18.54296875" style="55" customWidth="1"/>
    <col min="85" max="86" width="12.54296875" style="55" customWidth="1"/>
    <col min="87" max="87" width="17.81640625" style="55" customWidth="1"/>
    <col min="88" max="88" width="20.26953125" style="55" customWidth="1"/>
    <col min="89" max="89" width="15" style="55" customWidth="1"/>
    <col min="90" max="90" width="18.54296875" style="55" customWidth="1"/>
    <col min="91" max="92" width="18.26953125" style="55" customWidth="1"/>
    <col min="93" max="93" width="23.1796875" style="55" customWidth="1"/>
    <col min="94" max="94" width="20.26953125" style="55" customWidth="1"/>
    <col min="95" max="95" width="16" style="55" customWidth="1"/>
    <col min="96" max="96" width="27.81640625" style="55" customWidth="1"/>
    <col min="97" max="97" width="29" style="55" customWidth="1"/>
    <col min="98" max="98" width="26.7265625" style="55" customWidth="1"/>
    <col min="99" max="100" width="20.26953125" style="55" customWidth="1"/>
    <col min="101" max="101" width="17.26953125" style="55" customWidth="1"/>
    <col min="102" max="103" width="21.26953125" style="55" customWidth="1"/>
    <col min="104" max="104" width="19.1796875" style="55" customWidth="1"/>
    <col min="105" max="105" width="18.81640625" style="55" customWidth="1"/>
    <col min="106" max="106" width="18.1796875" style="55" customWidth="1"/>
    <col min="107" max="107" width="17.54296875" style="55" customWidth="1"/>
    <col min="108" max="108" width="17.1796875" style="55" customWidth="1"/>
    <col min="109" max="109" width="22" style="55" customWidth="1"/>
    <col min="110" max="112" width="18.1796875" style="55" customWidth="1"/>
    <col min="113" max="113" width="20.81640625" style="55" customWidth="1"/>
    <col min="114" max="114" width="17.54296875" style="55" customWidth="1"/>
    <col min="115" max="115" width="18.453125" style="55" customWidth="1"/>
    <col min="116" max="116" width="18" style="55" customWidth="1"/>
    <col min="117" max="117" width="29.81640625" style="55" customWidth="1"/>
    <col min="118" max="16384" width="11.453125" style="55"/>
  </cols>
  <sheetData>
    <row r="1" spans="1:117" ht="69.75" customHeight="1">
      <c r="A1" s="79"/>
      <c r="B1" s="524" t="s">
        <v>368</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80"/>
      <c r="AH1" s="79"/>
      <c r="AI1" s="525"/>
      <c r="AJ1" s="525"/>
      <c r="AK1" s="525"/>
      <c r="AL1" s="525"/>
      <c r="AM1" s="80"/>
      <c r="AN1" s="79"/>
      <c r="AT1" s="79"/>
      <c r="AZ1" s="79"/>
      <c r="BF1" s="79"/>
      <c r="BG1" s="524"/>
      <c r="BH1" s="524"/>
      <c r="BI1" s="524"/>
      <c r="BJ1" s="524"/>
      <c r="BK1" s="524"/>
      <c r="BL1" s="524"/>
      <c r="BM1" s="524"/>
      <c r="BN1" s="524"/>
      <c r="BO1" s="524"/>
      <c r="BP1" s="524"/>
      <c r="BQ1" s="524"/>
      <c r="BR1" s="524"/>
      <c r="BS1" s="524"/>
      <c r="BT1" s="524"/>
      <c r="BU1" s="524"/>
      <c r="BV1" s="524"/>
      <c r="BW1" s="524"/>
      <c r="BX1" s="524"/>
      <c r="BY1" s="524"/>
      <c r="BZ1" s="524"/>
      <c r="CA1" s="524"/>
      <c r="CB1" s="80"/>
      <c r="CC1" s="525"/>
      <c r="CD1" s="525"/>
      <c r="CE1" s="525"/>
      <c r="CF1" s="525"/>
      <c r="CG1" s="525"/>
      <c r="CH1" s="80"/>
      <c r="CI1" s="524"/>
      <c r="CJ1" s="524"/>
      <c r="CK1" s="524"/>
      <c r="CL1" s="524"/>
      <c r="CM1" s="524"/>
      <c r="CN1" s="524"/>
    </row>
    <row r="2" spans="1:117" ht="16" thickBo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I2" s="79"/>
      <c r="AJ2" s="79"/>
      <c r="AK2" s="79"/>
      <c r="AL2" s="79"/>
      <c r="AM2" s="79"/>
      <c r="BG2" s="79"/>
      <c r="BH2" s="79"/>
      <c r="BI2" s="79"/>
      <c r="BJ2" s="79"/>
      <c r="BK2" s="79"/>
      <c r="BM2" s="79"/>
      <c r="BN2" s="79"/>
      <c r="BO2" s="79"/>
      <c r="BP2" s="79"/>
      <c r="BQ2" s="79"/>
      <c r="BS2" s="79"/>
      <c r="BT2" s="79"/>
      <c r="BU2" s="79"/>
      <c r="BV2" s="79"/>
      <c r="BW2" s="79"/>
      <c r="BY2" s="79"/>
      <c r="BZ2" s="79"/>
      <c r="CA2" s="79"/>
      <c r="CB2" s="79"/>
      <c r="CC2" s="79"/>
      <c r="CE2" s="79"/>
      <c r="CF2" s="79"/>
      <c r="CG2" s="79"/>
      <c r="CH2" s="79"/>
      <c r="CI2" s="79"/>
      <c r="CK2" s="79"/>
      <c r="CL2" s="79"/>
      <c r="CM2" s="79"/>
      <c r="CN2" s="79"/>
    </row>
    <row r="3" spans="1:117" ht="47.25" customHeight="1" thickBot="1">
      <c r="A3" s="79"/>
      <c r="B3" s="81" t="s">
        <v>147</v>
      </c>
      <c r="C3" s="526" t="s">
        <v>667</v>
      </c>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8"/>
      <c r="AG3" s="529"/>
      <c r="AH3" s="529"/>
      <c r="AI3" s="529"/>
      <c r="AJ3" s="529"/>
      <c r="AK3" s="529"/>
      <c r="AL3" s="529"/>
      <c r="AM3" s="529"/>
      <c r="AN3" s="79"/>
      <c r="AT3" s="79"/>
      <c r="AZ3" s="79"/>
      <c r="BF3" s="79"/>
      <c r="BG3" s="127"/>
      <c r="BH3" s="530"/>
      <c r="BI3" s="530"/>
      <c r="BJ3" s="530"/>
      <c r="BK3" s="530"/>
      <c r="BL3" s="530"/>
      <c r="BM3" s="530"/>
      <c r="BN3" s="530"/>
      <c r="BO3" s="530"/>
      <c r="BP3" s="530"/>
      <c r="BQ3" s="530"/>
      <c r="BR3" s="530"/>
      <c r="BS3" s="530"/>
      <c r="BT3" s="530"/>
      <c r="BU3" s="530"/>
      <c r="BV3" s="530"/>
      <c r="BW3" s="530"/>
      <c r="BX3" s="530"/>
      <c r="BY3" s="530"/>
      <c r="BZ3" s="530"/>
      <c r="CA3" s="530"/>
      <c r="CB3" s="529"/>
      <c r="CC3" s="529"/>
      <c r="CD3" s="529"/>
      <c r="CE3" s="529"/>
      <c r="CF3" s="529"/>
      <c r="CG3" s="529"/>
      <c r="CH3" s="529"/>
      <c r="CI3" s="127"/>
      <c r="CK3" s="530"/>
      <c r="CL3" s="530"/>
      <c r="CM3" s="530"/>
      <c r="CN3" s="530"/>
    </row>
    <row r="4" spans="1:117" ht="24.75" customHeight="1">
      <c r="A4" s="79"/>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79"/>
      <c r="AT4" s="79"/>
      <c r="AZ4" s="79"/>
      <c r="BF4" s="79"/>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row>
    <row r="5" spans="1:117" ht="16" thickBot="1">
      <c r="A5" s="79"/>
      <c r="B5" s="82"/>
      <c r="C5" s="82"/>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T5" s="79"/>
      <c r="AZ5" s="79"/>
      <c r="BF5" s="79"/>
      <c r="BG5" s="524"/>
      <c r="BH5" s="524"/>
      <c r="BI5" s="524"/>
      <c r="BJ5" s="524"/>
      <c r="BK5" s="524"/>
      <c r="BL5" s="524"/>
      <c r="BM5" s="524"/>
      <c r="BN5" s="524"/>
      <c r="BO5" s="524"/>
      <c r="BP5" s="524"/>
      <c r="BQ5" s="524"/>
      <c r="BR5" s="524"/>
      <c r="BS5" s="524"/>
      <c r="BT5" s="524"/>
      <c r="BU5" s="524"/>
      <c r="BV5" s="524"/>
      <c r="BW5" s="524"/>
      <c r="BX5" s="524"/>
      <c r="BY5" s="524"/>
      <c r="BZ5" s="524"/>
      <c r="CA5" s="524"/>
      <c r="CB5" s="80"/>
      <c r="CC5" s="525"/>
      <c r="CD5" s="525"/>
      <c r="CE5" s="525"/>
      <c r="CF5" s="525"/>
      <c r="CG5" s="525"/>
      <c r="CH5" s="80"/>
      <c r="CI5" s="524"/>
      <c r="CJ5" s="524"/>
      <c r="CK5" s="524"/>
      <c r="CL5" s="524"/>
      <c r="CM5" s="524"/>
      <c r="CN5" s="524"/>
    </row>
    <row r="6" spans="1:117" ht="15" customHeight="1" thickBot="1">
      <c r="A6" s="82"/>
      <c r="B6" s="534" t="s">
        <v>292</v>
      </c>
      <c r="C6" s="534" t="s">
        <v>293</v>
      </c>
      <c r="D6" s="534" t="s">
        <v>294</v>
      </c>
      <c r="E6" s="534" t="s">
        <v>5</v>
      </c>
      <c r="F6" s="534" t="s">
        <v>839</v>
      </c>
      <c r="G6" s="534" t="s">
        <v>840</v>
      </c>
      <c r="H6" s="532" t="s">
        <v>295</v>
      </c>
      <c r="I6" s="532" t="s">
        <v>9</v>
      </c>
      <c r="J6" s="579" t="s">
        <v>696</v>
      </c>
      <c r="K6" s="579" t="s">
        <v>695</v>
      </c>
      <c r="L6" s="535" t="s">
        <v>339</v>
      </c>
      <c r="M6" s="535"/>
      <c r="N6" s="535"/>
      <c r="O6" s="535"/>
      <c r="P6" s="535"/>
      <c r="Q6" s="535"/>
      <c r="R6" s="535"/>
      <c r="S6" s="535"/>
      <c r="T6" s="535"/>
      <c r="U6" s="535"/>
      <c r="V6" s="535"/>
      <c r="W6" s="535"/>
      <c r="X6" s="535" t="s">
        <v>340</v>
      </c>
      <c r="Y6" s="533" t="s">
        <v>296</v>
      </c>
      <c r="Z6" s="533" t="s">
        <v>149</v>
      </c>
      <c r="AA6" s="533" t="s">
        <v>150</v>
      </c>
      <c r="AB6" s="533" t="s">
        <v>151</v>
      </c>
      <c r="AC6" s="533" t="s">
        <v>152</v>
      </c>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72"/>
      <c r="CY6" s="576" t="s">
        <v>348</v>
      </c>
      <c r="CZ6" s="553" t="s">
        <v>153</v>
      </c>
      <c r="DA6" s="555" t="s">
        <v>154</v>
      </c>
      <c r="DB6" s="556"/>
      <c r="DC6" s="556"/>
      <c r="DD6" s="556"/>
      <c r="DE6" s="556"/>
      <c r="DF6" s="556"/>
      <c r="DG6" s="556"/>
      <c r="DH6" s="556"/>
      <c r="DI6" s="556"/>
      <c r="DJ6" s="556"/>
      <c r="DK6" s="556"/>
      <c r="DL6" s="557"/>
      <c r="DM6" s="536" t="s">
        <v>155</v>
      </c>
    </row>
    <row r="7" spans="1:117" ht="15" customHeight="1">
      <c r="A7" s="82"/>
      <c r="B7" s="534"/>
      <c r="C7" s="534"/>
      <c r="D7" s="534"/>
      <c r="E7" s="534"/>
      <c r="F7" s="534"/>
      <c r="G7" s="534"/>
      <c r="H7" s="532"/>
      <c r="I7" s="532"/>
      <c r="J7" s="580"/>
      <c r="K7" s="580"/>
      <c r="L7" s="535"/>
      <c r="M7" s="535"/>
      <c r="N7" s="535"/>
      <c r="O7" s="535"/>
      <c r="P7" s="535"/>
      <c r="Q7" s="535"/>
      <c r="R7" s="535"/>
      <c r="S7" s="535"/>
      <c r="T7" s="535"/>
      <c r="U7" s="535"/>
      <c r="V7" s="535"/>
      <c r="W7" s="535"/>
      <c r="X7" s="535"/>
      <c r="Y7" s="533"/>
      <c r="Z7" s="533"/>
      <c r="AA7" s="533"/>
      <c r="AB7" s="533"/>
      <c r="AC7" s="533" t="s">
        <v>156</v>
      </c>
      <c r="AD7" s="533"/>
      <c r="AE7" s="533"/>
      <c r="AF7" s="533"/>
      <c r="AG7" s="533"/>
      <c r="AH7" s="533"/>
      <c r="AI7" s="547" t="s">
        <v>157</v>
      </c>
      <c r="AJ7" s="547"/>
      <c r="AK7" s="547"/>
      <c r="AL7" s="547"/>
      <c r="AM7" s="547"/>
      <c r="AN7" s="547"/>
      <c r="AO7" s="533" t="s">
        <v>158</v>
      </c>
      <c r="AP7" s="533"/>
      <c r="AQ7" s="533"/>
      <c r="AR7" s="533"/>
      <c r="AS7" s="533"/>
      <c r="AT7" s="533"/>
      <c r="AU7" s="547" t="s">
        <v>159</v>
      </c>
      <c r="AV7" s="547"/>
      <c r="AW7" s="547"/>
      <c r="AX7" s="547"/>
      <c r="AY7" s="547"/>
      <c r="AZ7" s="547"/>
      <c r="BA7" s="533" t="s">
        <v>160</v>
      </c>
      <c r="BB7" s="533"/>
      <c r="BC7" s="533"/>
      <c r="BD7" s="533"/>
      <c r="BE7" s="533"/>
      <c r="BF7" s="533"/>
      <c r="BG7" s="547" t="s">
        <v>161</v>
      </c>
      <c r="BH7" s="547"/>
      <c r="BI7" s="547"/>
      <c r="BJ7" s="547"/>
      <c r="BK7" s="547"/>
      <c r="BL7" s="547"/>
      <c r="BM7" s="533" t="s">
        <v>162</v>
      </c>
      <c r="BN7" s="533"/>
      <c r="BO7" s="533"/>
      <c r="BP7" s="533"/>
      <c r="BQ7" s="533"/>
      <c r="BR7" s="229"/>
      <c r="BS7" s="547" t="s">
        <v>163</v>
      </c>
      <c r="BT7" s="547"/>
      <c r="BU7" s="547"/>
      <c r="BV7" s="547"/>
      <c r="BW7" s="547"/>
      <c r="BX7" s="547"/>
      <c r="BY7" s="533" t="s">
        <v>164</v>
      </c>
      <c r="BZ7" s="533"/>
      <c r="CA7" s="533"/>
      <c r="CB7" s="533"/>
      <c r="CC7" s="533"/>
      <c r="CD7" s="533"/>
      <c r="CE7" s="547" t="s">
        <v>165</v>
      </c>
      <c r="CF7" s="547"/>
      <c r="CG7" s="547"/>
      <c r="CH7" s="547"/>
      <c r="CI7" s="547"/>
      <c r="CJ7" s="547"/>
      <c r="CK7" s="533" t="s">
        <v>166</v>
      </c>
      <c r="CL7" s="533"/>
      <c r="CM7" s="533"/>
      <c r="CN7" s="533"/>
      <c r="CO7" s="533"/>
      <c r="CP7" s="533"/>
      <c r="CQ7" s="547" t="s">
        <v>167</v>
      </c>
      <c r="CR7" s="547"/>
      <c r="CS7" s="547"/>
      <c r="CT7" s="547"/>
      <c r="CU7" s="547"/>
      <c r="CV7" s="192"/>
      <c r="CW7" s="533" t="s">
        <v>168</v>
      </c>
      <c r="CX7" s="574" t="s">
        <v>169</v>
      </c>
      <c r="CY7" s="577"/>
      <c r="CZ7" s="554"/>
      <c r="DA7" s="558" t="s">
        <v>156</v>
      </c>
      <c r="DB7" s="541" t="s">
        <v>157</v>
      </c>
      <c r="DC7" s="541" t="s">
        <v>158</v>
      </c>
      <c r="DD7" s="541" t="s">
        <v>159</v>
      </c>
      <c r="DE7" s="541" t="s">
        <v>160</v>
      </c>
      <c r="DF7" s="541" t="s">
        <v>161</v>
      </c>
      <c r="DG7" s="541" t="s">
        <v>162</v>
      </c>
      <c r="DH7" s="541" t="s">
        <v>163</v>
      </c>
      <c r="DI7" s="541" t="s">
        <v>164</v>
      </c>
      <c r="DJ7" s="541" t="s">
        <v>165</v>
      </c>
      <c r="DK7" s="541" t="s">
        <v>166</v>
      </c>
      <c r="DL7" s="543" t="s">
        <v>167</v>
      </c>
      <c r="DM7" s="537"/>
    </row>
    <row r="8" spans="1:117" ht="93.5" thickBot="1">
      <c r="A8" s="82"/>
      <c r="B8" s="534"/>
      <c r="C8" s="534"/>
      <c r="D8" s="534"/>
      <c r="E8" s="534"/>
      <c r="F8" s="534"/>
      <c r="G8" s="534"/>
      <c r="H8" s="532"/>
      <c r="I8" s="532"/>
      <c r="J8" s="581"/>
      <c r="K8" s="581"/>
      <c r="L8" s="249" t="s">
        <v>328</v>
      </c>
      <c r="M8" s="249" t="s">
        <v>300</v>
      </c>
      <c r="N8" s="249" t="s">
        <v>329</v>
      </c>
      <c r="O8" s="249" t="s">
        <v>330</v>
      </c>
      <c r="P8" s="249" t="s">
        <v>331</v>
      </c>
      <c r="Q8" s="249" t="s">
        <v>332</v>
      </c>
      <c r="R8" s="249" t="s">
        <v>333</v>
      </c>
      <c r="S8" s="249" t="s">
        <v>334</v>
      </c>
      <c r="T8" s="249" t="s">
        <v>335</v>
      </c>
      <c r="U8" s="249" t="s">
        <v>336</v>
      </c>
      <c r="V8" s="249" t="s">
        <v>337</v>
      </c>
      <c r="W8" s="249" t="s">
        <v>338</v>
      </c>
      <c r="X8" s="535"/>
      <c r="Y8" s="533"/>
      <c r="Z8" s="533"/>
      <c r="AA8" s="533"/>
      <c r="AB8" s="533"/>
      <c r="AC8" s="229" t="s">
        <v>170</v>
      </c>
      <c r="AD8" s="229" t="s">
        <v>171</v>
      </c>
      <c r="AE8" s="229" t="s">
        <v>172</v>
      </c>
      <c r="AF8" s="229" t="s">
        <v>173</v>
      </c>
      <c r="AG8" s="229" t="s">
        <v>297</v>
      </c>
      <c r="AH8" s="229" t="s">
        <v>327</v>
      </c>
      <c r="AI8" s="192" t="s">
        <v>170</v>
      </c>
      <c r="AJ8" s="192" t="s">
        <v>171</v>
      </c>
      <c r="AK8" s="192" t="s">
        <v>172</v>
      </c>
      <c r="AL8" s="192" t="s">
        <v>173</v>
      </c>
      <c r="AM8" s="192" t="s">
        <v>297</v>
      </c>
      <c r="AN8" s="192" t="s">
        <v>327</v>
      </c>
      <c r="AO8" s="229" t="s">
        <v>170</v>
      </c>
      <c r="AP8" s="229" t="s">
        <v>171</v>
      </c>
      <c r="AQ8" s="229" t="s">
        <v>172</v>
      </c>
      <c r="AR8" s="229" t="s">
        <v>173</v>
      </c>
      <c r="AS8" s="229" t="s">
        <v>297</v>
      </c>
      <c r="AT8" s="229" t="s">
        <v>327</v>
      </c>
      <c r="AU8" s="192" t="s">
        <v>170</v>
      </c>
      <c r="AV8" s="192" t="s">
        <v>171</v>
      </c>
      <c r="AW8" s="192" t="s">
        <v>172</v>
      </c>
      <c r="AX8" s="192" t="s">
        <v>173</v>
      </c>
      <c r="AY8" s="192" t="s">
        <v>297</v>
      </c>
      <c r="AZ8" s="192" t="s">
        <v>327</v>
      </c>
      <c r="BA8" s="229" t="s">
        <v>170</v>
      </c>
      <c r="BB8" s="229" t="s">
        <v>171</v>
      </c>
      <c r="BC8" s="229" t="s">
        <v>172</v>
      </c>
      <c r="BD8" s="229" t="s">
        <v>173</v>
      </c>
      <c r="BE8" s="229" t="s">
        <v>297</v>
      </c>
      <c r="BF8" s="229" t="s">
        <v>327</v>
      </c>
      <c r="BG8" s="192" t="s">
        <v>170</v>
      </c>
      <c r="BH8" s="192" t="s">
        <v>171</v>
      </c>
      <c r="BI8" s="192" t="s">
        <v>172</v>
      </c>
      <c r="BJ8" s="192" t="s">
        <v>173</v>
      </c>
      <c r="BK8" s="192" t="s">
        <v>297</v>
      </c>
      <c r="BL8" s="192" t="s">
        <v>327</v>
      </c>
      <c r="BM8" s="229" t="s">
        <v>170</v>
      </c>
      <c r="BN8" s="229" t="s">
        <v>171</v>
      </c>
      <c r="BO8" s="229" t="s">
        <v>172</v>
      </c>
      <c r="BP8" s="229" t="s">
        <v>173</v>
      </c>
      <c r="BQ8" s="229" t="s">
        <v>297</v>
      </c>
      <c r="BR8" s="229" t="s">
        <v>327</v>
      </c>
      <c r="BS8" s="192" t="s">
        <v>170</v>
      </c>
      <c r="BT8" s="250" t="s">
        <v>171</v>
      </c>
      <c r="BU8" s="192" t="s">
        <v>172</v>
      </c>
      <c r="BV8" s="192" t="s">
        <v>173</v>
      </c>
      <c r="BW8" s="192" t="s">
        <v>297</v>
      </c>
      <c r="BX8" s="192" t="s">
        <v>327</v>
      </c>
      <c r="BY8" s="229" t="s">
        <v>170</v>
      </c>
      <c r="BZ8" s="229" t="s">
        <v>171</v>
      </c>
      <c r="CA8" s="229" t="s">
        <v>172</v>
      </c>
      <c r="CB8" s="251" t="s">
        <v>173</v>
      </c>
      <c r="CC8" s="229" t="s">
        <v>297</v>
      </c>
      <c r="CD8" s="229" t="s">
        <v>327</v>
      </c>
      <c r="CE8" s="192" t="s">
        <v>170</v>
      </c>
      <c r="CF8" s="192" t="s">
        <v>171</v>
      </c>
      <c r="CG8" s="192" t="s">
        <v>172</v>
      </c>
      <c r="CH8" s="192" t="s">
        <v>173</v>
      </c>
      <c r="CI8" s="192" t="s">
        <v>297</v>
      </c>
      <c r="CJ8" s="192" t="s">
        <v>327</v>
      </c>
      <c r="CK8" s="229" t="s">
        <v>170</v>
      </c>
      <c r="CL8" s="229" t="s">
        <v>171</v>
      </c>
      <c r="CM8" s="229" t="s">
        <v>172</v>
      </c>
      <c r="CN8" s="229" t="s">
        <v>173</v>
      </c>
      <c r="CO8" s="229" t="s">
        <v>297</v>
      </c>
      <c r="CP8" s="229" t="s">
        <v>327</v>
      </c>
      <c r="CQ8" s="192" t="s">
        <v>170</v>
      </c>
      <c r="CR8" s="192" t="s">
        <v>171</v>
      </c>
      <c r="CS8" s="192" t="s">
        <v>172</v>
      </c>
      <c r="CT8" s="192" t="s">
        <v>173</v>
      </c>
      <c r="CU8" s="229" t="s">
        <v>297</v>
      </c>
      <c r="CV8" s="229" t="s">
        <v>327</v>
      </c>
      <c r="CW8" s="533"/>
      <c r="CX8" s="575"/>
      <c r="CY8" s="578"/>
      <c r="CZ8" s="554"/>
      <c r="DA8" s="559"/>
      <c r="DB8" s="542"/>
      <c r="DC8" s="542"/>
      <c r="DD8" s="542"/>
      <c r="DE8" s="532"/>
      <c r="DF8" s="542"/>
      <c r="DG8" s="542"/>
      <c r="DH8" s="542"/>
      <c r="DI8" s="542"/>
      <c r="DJ8" s="542"/>
      <c r="DK8" s="542"/>
      <c r="DL8" s="544"/>
      <c r="DM8" s="562"/>
    </row>
    <row r="9" spans="1:117" ht="138.75" customHeight="1" thickBot="1">
      <c r="A9" s="82"/>
      <c r="B9" s="70" t="s">
        <v>192</v>
      </c>
      <c r="C9" s="70" t="s">
        <v>195</v>
      </c>
      <c r="D9" s="70" t="s">
        <v>200</v>
      </c>
      <c r="E9" s="70" t="s">
        <v>325</v>
      </c>
      <c r="F9" s="70" t="s">
        <v>207</v>
      </c>
      <c r="G9" s="70" t="s">
        <v>224</v>
      </c>
      <c r="H9" s="70" t="s">
        <v>642</v>
      </c>
      <c r="I9" s="70" t="s">
        <v>643</v>
      </c>
      <c r="J9" s="70" t="s">
        <v>644</v>
      </c>
      <c r="K9" s="471" t="s">
        <v>645</v>
      </c>
      <c r="L9" s="97"/>
      <c r="M9" s="252">
        <v>1</v>
      </c>
      <c r="N9" s="252"/>
      <c r="O9" s="252"/>
      <c r="P9" s="252"/>
      <c r="Q9" s="252"/>
      <c r="R9" s="252">
        <v>1</v>
      </c>
      <c r="S9" s="252"/>
      <c r="T9" s="252"/>
      <c r="U9" s="252"/>
      <c r="V9" s="252"/>
      <c r="W9" s="252"/>
      <c r="X9" s="70" t="s">
        <v>646</v>
      </c>
      <c r="Y9" s="253">
        <v>0</v>
      </c>
      <c r="Z9" s="469" t="s">
        <v>647</v>
      </c>
      <c r="AA9" s="70" t="s">
        <v>648</v>
      </c>
      <c r="AB9" s="470">
        <v>1</v>
      </c>
      <c r="AC9" s="96">
        <f>+L9</f>
        <v>0</v>
      </c>
      <c r="AD9" s="377">
        <f>IFERROR(AC9/SUM($L9:$W9)*100,0)</f>
        <v>0</v>
      </c>
      <c r="AE9" s="290"/>
      <c r="AF9" s="290">
        <f>IFERROR(AE9/SUM($L9:$W9)*100,0)</f>
        <v>0</v>
      </c>
      <c r="AG9" s="96"/>
      <c r="AH9" s="95"/>
      <c r="AI9" s="330">
        <f>+M9</f>
        <v>1</v>
      </c>
      <c r="AJ9" s="331">
        <f>IFERROR(AI9/SUM($L9:$W9)*100,0)</f>
        <v>50</v>
      </c>
      <c r="AK9" s="330"/>
      <c r="AL9" s="377">
        <f>IFERROR(AK9/SUM($L9:$W9)*100,0)</f>
        <v>0</v>
      </c>
      <c r="AM9" s="96"/>
      <c r="AN9" s="95"/>
      <c r="AO9" s="96">
        <f>+N9</f>
        <v>0</v>
      </c>
      <c r="AP9" s="331">
        <f>IFERROR(AO9/SUM($L9:$W9)*100,0)</f>
        <v>0</v>
      </c>
      <c r="AQ9" s="330"/>
      <c r="AR9" s="377">
        <f>IFERROR(AQ9/SUM($L9:$W9)*100,0)</f>
        <v>0</v>
      </c>
      <c r="AS9" s="96"/>
      <c r="AT9" s="95"/>
      <c r="AU9" s="96">
        <f>+O9</f>
        <v>0</v>
      </c>
      <c r="AV9" s="331">
        <f>IFERROR(AU9/SUM($L9:$W9)*100,0)</f>
        <v>0</v>
      </c>
      <c r="AW9" s="330"/>
      <c r="AX9" s="377">
        <f>IFERROR(AW9/SUM($L9:$W9)*100,0)</f>
        <v>0</v>
      </c>
      <c r="AY9" s="96"/>
      <c r="AZ9" s="95"/>
      <c r="BA9" s="94">
        <f>+Q9</f>
        <v>0</v>
      </c>
      <c r="BB9" s="331">
        <f>IFERROR(BA9/SUM($L9:$W9)*100,0)</f>
        <v>0</v>
      </c>
      <c r="BC9" s="330"/>
      <c r="BD9" s="377">
        <f>IFERROR(BC9/SUM($L9:$W9)*100,0)</f>
        <v>0</v>
      </c>
      <c r="BE9" s="94"/>
      <c r="BF9" s="95"/>
      <c r="BG9" s="94">
        <f>+R9</f>
        <v>1</v>
      </c>
      <c r="BH9" s="331">
        <f>IFERROR(BG9/SUM($L9:$W9)*100,0)</f>
        <v>50</v>
      </c>
      <c r="BI9" s="330"/>
      <c r="BJ9" s="377">
        <f>IFERROR(BI9/SUM($L9:$W9)*100,0)</f>
        <v>0</v>
      </c>
      <c r="BK9" s="151"/>
      <c r="BL9" s="95"/>
      <c r="BM9" s="94">
        <f>+S9</f>
        <v>0</v>
      </c>
      <c r="BN9" s="331">
        <f>IFERROR(BM9/SUM($L9:$W9)*100,0)</f>
        <v>0</v>
      </c>
      <c r="BO9" s="330"/>
      <c r="BP9" s="377">
        <f>IFERROR(BO9/SUM($L9:$W9)*100,0)</f>
        <v>0</v>
      </c>
      <c r="BQ9" s="95"/>
      <c r="BR9" s="95"/>
      <c r="BS9" s="95">
        <f>+T9</f>
        <v>0</v>
      </c>
      <c r="BT9" s="331">
        <f>IFERROR(BS9/SUM($L9:$W9)*100,0)</f>
        <v>0</v>
      </c>
      <c r="BU9" s="330"/>
      <c r="BV9" s="377">
        <f>IFERROR(BU9/SUM($L9:$W9)*100,0)</f>
        <v>0</v>
      </c>
      <c r="BW9" s="95"/>
      <c r="BX9" s="95"/>
      <c r="BY9" s="95">
        <f>+U9</f>
        <v>0</v>
      </c>
      <c r="BZ9" s="331">
        <f>IFERROR(BY9/SUM($L9:$W9)*100,0)</f>
        <v>0</v>
      </c>
      <c r="CA9" s="330"/>
      <c r="CB9" s="377">
        <f>IFERROR(CA9/SUM($L9:$W9)*100,0)</f>
        <v>0</v>
      </c>
      <c r="CC9" s="95"/>
      <c r="CD9" s="95"/>
      <c r="CE9" s="95">
        <f>+V9</f>
        <v>0</v>
      </c>
      <c r="CF9" s="331">
        <f>IFERROR(CE9/SUM($L9:$W9)*100,0)</f>
        <v>0</v>
      </c>
      <c r="CG9" s="330"/>
      <c r="CH9" s="377">
        <f>IFERROR(CG9/SUM($L9:$W9)*100,0)</f>
        <v>0</v>
      </c>
      <c r="CI9" s="95"/>
      <c r="CJ9" s="95"/>
      <c r="CK9" s="331">
        <f>+V9</f>
        <v>0</v>
      </c>
      <c r="CL9" s="331">
        <f>IFERROR(CK9/SUM($L9:$W9)*100,0)</f>
        <v>0</v>
      </c>
      <c r="CM9" s="330"/>
      <c r="CN9" s="377">
        <f>IFERROR(CM9/SUM($L9:$W9)*100,0)</f>
        <v>0</v>
      </c>
      <c r="CO9" s="95"/>
      <c r="CP9" s="95"/>
      <c r="CQ9" s="95">
        <f>+W9</f>
        <v>0</v>
      </c>
      <c r="CR9" s="331">
        <f>IFERROR(CQ9/SUM($L9:$W9)*100,0)</f>
        <v>0</v>
      </c>
      <c r="CS9" s="330"/>
      <c r="CT9" s="377">
        <f>IFERROR(CS9/SUM($L9:$W9)*100,0)</f>
        <v>0</v>
      </c>
      <c r="CU9" s="95"/>
      <c r="CV9" s="95"/>
      <c r="CW9" s="95">
        <f t="shared" ref="CW9:CY14" si="0">SUM(CS9,CM9,CG9,CA9,BU9,BO9,BI9,BC9,AW9,AQ9,AK9,AE9)</f>
        <v>0</v>
      </c>
      <c r="CX9" s="232">
        <f t="shared" si="0"/>
        <v>0</v>
      </c>
      <c r="CY9" s="194"/>
      <c r="CZ9" s="106"/>
      <c r="DA9" s="99"/>
      <c r="DB9" s="129"/>
      <c r="DC9" s="130"/>
      <c r="DD9" s="130"/>
      <c r="DE9"/>
      <c r="DF9" s="84"/>
      <c r="DG9" s="84"/>
      <c r="DH9" s="84"/>
      <c r="DI9" s="84"/>
      <c r="DJ9" s="84"/>
      <c r="DK9" s="84"/>
      <c r="DL9" s="85"/>
      <c r="DM9" s="91"/>
    </row>
    <row r="10" spans="1:117" ht="147" customHeight="1" thickBot="1">
      <c r="A10" s="82"/>
      <c r="B10" s="70" t="s">
        <v>192</v>
      </c>
      <c r="C10" s="70" t="s">
        <v>195</v>
      </c>
      <c r="D10" s="70" t="s">
        <v>200</v>
      </c>
      <c r="E10" s="70" t="s">
        <v>325</v>
      </c>
      <c r="F10" s="70" t="s">
        <v>207</v>
      </c>
      <c r="G10" s="70" t="s">
        <v>224</v>
      </c>
      <c r="H10" s="70" t="s">
        <v>642</v>
      </c>
      <c r="I10" s="70" t="s">
        <v>643</v>
      </c>
      <c r="J10" s="70" t="s">
        <v>649</v>
      </c>
      <c r="K10" s="471" t="s">
        <v>650</v>
      </c>
      <c r="L10" s="97"/>
      <c r="M10" s="252">
        <v>1</v>
      </c>
      <c r="N10" s="252"/>
      <c r="O10" s="252">
        <v>1</v>
      </c>
      <c r="P10" s="252"/>
      <c r="Q10" s="252">
        <v>1</v>
      </c>
      <c r="R10" s="252"/>
      <c r="S10" s="252">
        <v>1</v>
      </c>
      <c r="T10" s="252"/>
      <c r="U10" s="252">
        <v>1</v>
      </c>
      <c r="V10" s="252"/>
      <c r="W10" s="252">
        <v>1</v>
      </c>
      <c r="X10" s="70" t="s">
        <v>651</v>
      </c>
      <c r="Y10" s="253">
        <v>0</v>
      </c>
      <c r="Z10" s="469" t="s">
        <v>652</v>
      </c>
      <c r="AA10" s="70" t="s">
        <v>653</v>
      </c>
      <c r="AB10" s="470">
        <v>1</v>
      </c>
      <c r="AC10" s="96">
        <f t="shared" ref="AC10:AC13" si="1">+L10</f>
        <v>0</v>
      </c>
      <c r="AD10" s="377">
        <f t="shared" ref="AD10:AD13" si="2">IFERROR(AC10/SUM($L10:$W10)*100,0)</f>
        <v>0</v>
      </c>
      <c r="AE10" s="96"/>
      <c r="AF10" s="33">
        <f>IFERROR(AE10/#REF!,0)</f>
        <v>0</v>
      </c>
      <c r="AG10" s="96"/>
      <c r="AH10" s="95"/>
      <c r="AI10" s="330">
        <f t="shared" ref="AI10:AI13" si="3">+M10</f>
        <v>1</v>
      </c>
      <c r="AJ10" s="331">
        <f t="shared" ref="AJ10:AJ13" si="4">IFERROR(AI10/SUM($L10:$W10)*100,0)</f>
        <v>16.666666666666664</v>
      </c>
      <c r="AK10" s="330"/>
      <c r="AL10" s="331">
        <f>IFERROR(AK10/#REF!,0)</f>
        <v>0</v>
      </c>
      <c r="AM10" s="96"/>
      <c r="AN10" s="95"/>
      <c r="AO10" s="96">
        <f t="shared" ref="AO10:AO13" si="5">+N10</f>
        <v>0</v>
      </c>
      <c r="AP10" s="331">
        <f t="shared" ref="AP10:AP13" si="6">IFERROR(AO10/SUM($L10:$W10)*100,0)</f>
        <v>0</v>
      </c>
      <c r="AQ10" s="330"/>
      <c r="AR10" s="331">
        <f>IFERROR(AQ10/#REF!,0)</f>
        <v>0</v>
      </c>
      <c r="AS10" s="96"/>
      <c r="AT10" s="95"/>
      <c r="AU10" s="96">
        <f t="shared" ref="AU10:AU13" si="7">+O10</f>
        <v>1</v>
      </c>
      <c r="AV10" s="331">
        <f t="shared" ref="AV10:AV13" si="8">IFERROR(AU10/SUM($L10:$W10)*100,0)</f>
        <v>16.666666666666664</v>
      </c>
      <c r="AW10" s="330"/>
      <c r="AX10" s="331">
        <f>IFERROR(AW10/#REF!,0)</f>
        <v>0</v>
      </c>
      <c r="AY10" s="96"/>
      <c r="AZ10" s="95"/>
      <c r="BA10" s="94">
        <f>+Q10</f>
        <v>1</v>
      </c>
      <c r="BB10" s="331">
        <f t="shared" ref="BB10:BB13" si="9">IFERROR(BA10/SUM($L10:$W10)*100,0)</f>
        <v>16.666666666666664</v>
      </c>
      <c r="BC10" s="330"/>
      <c r="BD10" s="331">
        <f>IFERROR(BC10/#REF!,0)</f>
        <v>0</v>
      </c>
      <c r="BE10" s="94"/>
      <c r="BF10" s="95"/>
      <c r="BG10" s="94">
        <f>+R10</f>
        <v>0</v>
      </c>
      <c r="BH10" s="331">
        <f t="shared" ref="BH10:BH13" si="10">IFERROR(BG10/SUM($L10:$W10)*100,0)</f>
        <v>0</v>
      </c>
      <c r="BI10" s="330"/>
      <c r="BJ10" s="331">
        <f>IFERROR(BI10/#REF!,0)</f>
        <v>0</v>
      </c>
      <c r="BK10" s="151"/>
      <c r="BL10" s="95"/>
      <c r="BM10" s="94">
        <f>+S10</f>
        <v>1</v>
      </c>
      <c r="BN10" s="331">
        <f t="shared" ref="BN10:BN13" si="11">IFERROR(BM10/SUM($L10:$W10)*100,0)</f>
        <v>16.666666666666664</v>
      </c>
      <c r="BO10" s="330"/>
      <c r="BP10" s="331">
        <f>IFERROR(BO10/#REF!,0)</f>
        <v>0</v>
      </c>
      <c r="BQ10" s="95"/>
      <c r="BR10" s="95"/>
      <c r="BS10" s="95">
        <f>+T10</f>
        <v>0</v>
      </c>
      <c r="BT10" s="331">
        <f t="shared" ref="BT10:BT13" si="12">IFERROR(BS10/SUM($L10:$W10)*100,0)</f>
        <v>0</v>
      </c>
      <c r="BU10" s="330"/>
      <c r="BV10" s="331">
        <f>IFERROR(BU10/#REF!,0)</f>
        <v>0</v>
      </c>
      <c r="BW10" s="95"/>
      <c r="BX10" s="95"/>
      <c r="BY10" s="95">
        <f>+U10</f>
        <v>1</v>
      </c>
      <c r="BZ10" s="331">
        <f t="shared" ref="BZ10:BZ13" si="13">IFERROR(BY10/SUM($L10:$W10)*100,0)</f>
        <v>16.666666666666664</v>
      </c>
      <c r="CA10" s="330"/>
      <c r="CB10" s="331">
        <f>IFERROR(CA10/#REF!,0)</f>
        <v>0</v>
      </c>
      <c r="CC10" s="95"/>
      <c r="CD10" s="95"/>
      <c r="CE10" s="95">
        <f>+V10</f>
        <v>0</v>
      </c>
      <c r="CF10" s="331">
        <f t="shared" ref="CF10:CF13" si="14">IFERROR(CE10/SUM($L10:$W10)*100,0)</f>
        <v>0</v>
      </c>
      <c r="CG10" s="330"/>
      <c r="CH10" s="331">
        <f>IFERROR(CG10/#REF!,0)</f>
        <v>0</v>
      </c>
      <c r="CI10" s="95"/>
      <c r="CJ10" s="95"/>
      <c r="CK10" s="331">
        <f t="shared" ref="CK10:CK13" si="15">+V10</f>
        <v>0</v>
      </c>
      <c r="CL10" s="331">
        <f>IFERROR(CK10/SUM($L10:$W10)*100,0)</f>
        <v>0</v>
      </c>
      <c r="CM10" s="330"/>
      <c r="CN10" s="331">
        <f>IFERROR(CM10/#REF!,0)</f>
        <v>0</v>
      </c>
      <c r="CO10" s="95"/>
      <c r="CP10" s="95"/>
      <c r="CQ10" s="95">
        <f t="shared" ref="CQ10:CQ13" si="16">+W10</f>
        <v>1</v>
      </c>
      <c r="CR10" s="331">
        <f t="shared" ref="CR10:CR13" si="17">IFERROR(CQ10/SUM($L10:$W10)*100,0)</f>
        <v>16.666666666666664</v>
      </c>
      <c r="CS10" s="330"/>
      <c r="CT10" s="331">
        <f>IFERROR(CS10/#REF!,0)</f>
        <v>0</v>
      </c>
      <c r="CU10" s="95"/>
      <c r="CV10" s="95"/>
      <c r="CW10" s="95">
        <f t="shared" si="0"/>
        <v>0</v>
      </c>
      <c r="CX10" s="233">
        <f t="shared" si="0"/>
        <v>0</v>
      </c>
      <c r="CY10" s="34"/>
      <c r="CZ10" s="112"/>
      <c r="DA10" s="99"/>
      <c r="DB10" s="129"/>
      <c r="DC10" s="130"/>
      <c r="DD10" s="130"/>
      <c r="DE10" s="130"/>
      <c r="DF10" s="97"/>
      <c r="DG10" s="97"/>
      <c r="DH10" s="97"/>
      <c r="DI10" s="97"/>
      <c r="DJ10" s="97"/>
      <c r="DK10" s="97"/>
      <c r="DL10" s="101"/>
      <c r="DM10" s="98"/>
    </row>
    <row r="11" spans="1:117" ht="144.75" customHeight="1" thickBot="1">
      <c r="A11" s="82"/>
      <c r="B11" s="70" t="s">
        <v>192</v>
      </c>
      <c r="C11" s="70" t="s">
        <v>195</v>
      </c>
      <c r="D11" s="70" t="s">
        <v>200</v>
      </c>
      <c r="E11" s="70" t="s">
        <v>325</v>
      </c>
      <c r="F11" s="70" t="s">
        <v>207</v>
      </c>
      <c r="G11" s="70" t="s">
        <v>224</v>
      </c>
      <c r="H11" s="70" t="s">
        <v>642</v>
      </c>
      <c r="I11" s="70" t="s">
        <v>643</v>
      </c>
      <c r="J11" s="70" t="s">
        <v>654</v>
      </c>
      <c r="K11" s="471" t="s">
        <v>655</v>
      </c>
      <c r="L11" s="97"/>
      <c r="M11" s="252"/>
      <c r="N11" s="252"/>
      <c r="O11" s="252"/>
      <c r="P11" s="252">
        <v>1</v>
      </c>
      <c r="Q11" s="252"/>
      <c r="R11" s="252"/>
      <c r="S11" s="252"/>
      <c r="T11" s="252">
        <v>1</v>
      </c>
      <c r="U11" s="252"/>
      <c r="V11" s="252"/>
      <c r="W11" s="252"/>
      <c r="X11" s="70" t="s">
        <v>646</v>
      </c>
      <c r="Y11" s="253">
        <v>90000000</v>
      </c>
      <c r="Z11" s="469" t="s">
        <v>656</v>
      </c>
      <c r="AA11" s="70" t="s">
        <v>657</v>
      </c>
      <c r="AB11" s="470">
        <v>1</v>
      </c>
      <c r="AC11" s="96">
        <f t="shared" si="1"/>
        <v>0</v>
      </c>
      <c r="AD11" s="377">
        <f t="shared" si="2"/>
        <v>0</v>
      </c>
      <c r="AE11" s="96"/>
      <c r="AF11" s="33">
        <f>IFERROR(AE11/#REF!,0)</f>
        <v>0</v>
      </c>
      <c r="AG11" s="96"/>
      <c r="AH11" s="95"/>
      <c r="AI11" s="330">
        <f t="shared" si="3"/>
        <v>0</v>
      </c>
      <c r="AJ11" s="331">
        <f t="shared" si="4"/>
        <v>0</v>
      </c>
      <c r="AK11" s="330"/>
      <c r="AL11" s="331">
        <f>IFERROR(AK11/#REF!,0)</f>
        <v>0</v>
      </c>
      <c r="AM11" s="96"/>
      <c r="AN11" s="95"/>
      <c r="AO11" s="96">
        <f t="shared" si="5"/>
        <v>0</v>
      </c>
      <c r="AP11" s="331">
        <f t="shared" si="6"/>
        <v>0</v>
      </c>
      <c r="AQ11" s="330"/>
      <c r="AR11" s="331">
        <f>IFERROR(AQ11/#REF!,0)</f>
        <v>0</v>
      </c>
      <c r="AS11" s="96"/>
      <c r="AT11" s="95"/>
      <c r="AU11" s="96">
        <f t="shared" si="7"/>
        <v>0</v>
      </c>
      <c r="AV11" s="331">
        <f t="shared" si="8"/>
        <v>0</v>
      </c>
      <c r="AW11" s="330"/>
      <c r="AX11" s="331">
        <f>IFERROR(AW11/#REF!,0)</f>
        <v>0</v>
      </c>
      <c r="AY11" s="96"/>
      <c r="AZ11" s="95"/>
      <c r="BA11" s="94">
        <f>+Q11</f>
        <v>0</v>
      </c>
      <c r="BB11" s="331">
        <f t="shared" si="9"/>
        <v>0</v>
      </c>
      <c r="BC11" s="330"/>
      <c r="BD11" s="331">
        <f>IFERROR(BC11/#REF!,0)</f>
        <v>0</v>
      </c>
      <c r="BE11" s="94"/>
      <c r="BF11" s="95"/>
      <c r="BG11" s="94">
        <f>+R11</f>
        <v>0</v>
      </c>
      <c r="BH11" s="331">
        <f t="shared" si="10"/>
        <v>0</v>
      </c>
      <c r="BI11" s="330"/>
      <c r="BJ11" s="331">
        <f>IFERROR(BI11/#REF!,0)</f>
        <v>0</v>
      </c>
      <c r="BK11" s="151"/>
      <c r="BL11" s="95"/>
      <c r="BM11" s="94">
        <f>+S11</f>
        <v>0</v>
      </c>
      <c r="BN11" s="331">
        <f t="shared" si="11"/>
        <v>0</v>
      </c>
      <c r="BO11" s="330"/>
      <c r="BP11" s="331">
        <f>IFERROR(BO11/#REF!,0)</f>
        <v>0</v>
      </c>
      <c r="BQ11" s="95"/>
      <c r="BR11" s="95"/>
      <c r="BS11" s="95">
        <f>+T11</f>
        <v>1</v>
      </c>
      <c r="BT11" s="331">
        <f t="shared" si="12"/>
        <v>50</v>
      </c>
      <c r="BU11" s="330"/>
      <c r="BV11" s="331">
        <f>IFERROR(BU11/#REF!,0)</f>
        <v>0</v>
      </c>
      <c r="BW11" s="95"/>
      <c r="BX11" s="95"/>
      <c r="BY11" s="95">
        <f>+U11</f>
        <v>0</v>
      </c>
      <c r="BZ11" s="331">
        <f t="shared" si="13"/>
        <v>0</v>
      </c>
      <c r="CA11" s="330"/>
      <c r="CB11" s="331">
        <f>IFERROR(CA11/#REF!,0)</f>
        <v>0</v>
      </c>
      <c r="CC11" s="95"/>
      <c r="CD11" s="95"/>
      <c r="CE11" s="95">
        <f>+V11</f>
        <v>0</v>
      </c>
      <c r="CF11" s="331">
        <f t="shared" si="14"/>
        <v>0</v>
      </c>
      <c r="CG11" s="330"/>
      <c r="CH11" s="331">
        <f>IFERROR(CG11/#REF!,0)</f>
        <v>0</v>
      </c>
      <c r="CI11" s="95"/>
      <c r="CJ11" s="95"/>
      <c r="CK11" s="331">
        <f t="shared" si="15"/>
        <v>0</v>
      </c>
      <c r="CL11" s="331">
        <f>IFERROR(CK11/SUM($L11:$W11)*100,0)</f>
        <v>0</v>
      </c>
      <c r="CM11" s="330"/>
      <c r="CN11" s="331">
        <f>IFERROR(CM11/#REF!,0)</f>
        <v>0</v>
      </c>
      <c r="CO11" s="95"/>
      <c r="CP11" s="95"/>
      <c r="CQ11" s="95">
        <f t="shared" si="16"/>
        <v>0</v>
      </c>
      <c r="CR11" s="331">
        <f t="shared" si="17"/>
        <v>0</v>
      </c>
      <c r="CS11" s="330"/>
      <c r="CT11" s="331">
        <f>IFERROR(CS11/#REF!,0)</f>
        <v>0</v>
      </c>
      <c r="CU11" s="95"/>
      <c r="CV11" s="95"/>
      <c r="CW11" s="95">
        <f t="shared" si="0"/>
        <v>0</v>
      </c>
      <c r="CX11" s="233">
        <f t="shared" si="0"/>
        <v>0</v>
      </c>
      <c r="CY11" s="34"/>
      <c r="CZ11" s="112"/>
      <c r="DA11" s="99"/>
      <c r="DB11" s="129"/>
      <c r="DC11" s="130"/>
      <c r="DD11" s="130"/>
      <c r="DE11" s="130"/>
      <c r="DF11" s="97"/>
      <c r="DG11" s="97"/>
      <c r="DH11" s="97"/>
      <c r="DI11" s="97"/>
      <c r="DJ11" s="97"/>
      <c r="DK11" s="97"/>
      <c r="DL11" s="101"/>
      <c r="DM11" s="98"/>
    </row>
    <row r="12" spans="1:117" ht="174.5" thickBot="1">
      <c r="A12" s="82"/>
      <c r="B12" s="70" t="s">
        <v>192</v>
      </c>
      <c r="C12" s="70" t="s">
        <v>195</v>
      </c>
      <c r="D12" s="70" t="s">
        <v>200</v>
      </c>
      <c r="E12" s="70" t="s">
        <v>325</v>
      </c>
      <c r="F12" s="70" t="s">
        <v>207</v>
      </c>
      <c r="G12" s="70" t="s">
        <v>224</v>
      </c>
      <c r="H12" s="70" t="s">
        <v>642</v>
      </c>
      <c r="I12" s="70" t="s">
        <v>643</v>
      </c>
      <c r="J12" s="70" t="s">
        <v>658</v>
      </c>
      <c r="K12" s="471" t="s">
        <v>659</v>
      </c>
      <c r="L12" s="97"/>
      <c r="M12" s="252">
        <v>1</v>
      </c>
      <c r="N12" s="252">
        <v>1</v>
      </c>
      <c r="O12" s="252">
        <v>1</v>
      </c>
      <c r="P12" s="252">
        <v>1</v>
      </c>
      <c r="Q12" s="252">
        <v>1</v>
      </c>
      <c r="R12" s="252">
        <v>1</v>
      </c>
      <c r="S12" s="252">
        <v>1</v>
      </c>
      <c r="T12" s="252">
        <v>1</v>
      </c>
      <c r="U12" s="252">
        <v>1</v>
      </c>
      <c r="V12" s="252">
        <v>1</v>
      </c>
      <c r="W12" s="252">
        <v>1</v>
      </c>
      <c r="X12" s="70" t="s">
        <v>660</v>
      </c>
      <c r="Y12" s="253">
        <v>0</v>
      </c>
      <c r="Z12" s="469" t="s">
        <v>661</v>
      </c>
      <c r="AA12" s="70" t="s">
        <v>662</v>
      </c>
      <c r="AB12" s="470">
        <v>1</v>
      </c>
      <c r="AC12" s="96">
        <f t="shared" si="1"/>
        <v>0</v>
      </c>
      <c r="AD12" s="377">
        <f t="shared" si="2"/>
        <v>0</v>
      </c>
      <c r="AE12" s="96"/>
      <c r="AF12" s="33">
        <f>IFERROR(AE12/#REF!,0)</f>
        <v>0</v>
      </c>
      <c r="AG12" s="96"/>
      <c r="AH12" s="95"/>
      <c r="AI12" s="330">
        <f t="shared" si="3"/>
        <v>1</v>
      </c>
      <c r="AJ12" s="331">
        <f t="shared" si="4"/>
        <v>9.0909090909090917</v>
      </c>
      <c r="AK12" s="330"/>
      <c r="AL12" s="331">
        <f>IFERROR(AK12/#REF!,0)</f>
        <v>0</v>
      </c>
      <c r="AM12" s="96"/>
      <c r="AN12" s="95"/>
      <c r="AO12" s="96">
        <f t="shared" si="5"/>
        <v>1</v>
      </c>
      <c r="AP12" s="331">
        <f t="shared" si="6"/>
        <v>9.0909090909090917</v>
      </c>
      <c r="AQ12" s="330"/>
      <c r="AR12" s="331">
        <f>IFERROR(AQ12/#REF!,0)</f>
        <v>0</v>
      </c>
      <c r="AS12" s="96"/>
      <c r="AT12" s="95"/>
      <c r="AU12" s="96">
        <f t="shared" si="7"/>
        <v>1</v>
      </c>
      <c r="AV12" s="331">
        <f t="shared" si="8"/>
        <v>9.0909090909090917</v>
      </c>
      <c r="AW12" s="330"/>
      <c r="AX12" s="331">
        <f>IFERROR(AW12/#REF!,0)</f>
        <v>0</v>
      </c>
      <c r="AY12" s="96"/>
      <c r="AZ12" s="95"/>
      <c r="BA12" s="94">
        <f>+Q12</f>
        <v>1</v>
      </c>
      <c r="BB12" s="331">
        <f t="shared" si="9"/>
        <v>9.0909090909090917</v>
      </c>
      <c r="BC12" s="330"/>
      <c r="BD12" s="331">
        <f>IFERROR(BC12/#REF!,0)</f>
        <v>0</v>
      </c>
      <c r="BE12" s="94"/>
      <c r="BF12" s="95"/>
      <c r="BG12" s="94">
        <f>+R12</f>
        <v>1</v>
      </c>
      <c r="BH12" s="331">
        <f t="shared" si="10"/>
        <v>9.0909090909090917</v>
      </c>
      <c r="BI12" s="330"/>
      <c r="BJ12" s="331">
        <f>IFERROR(BI12/#REF!,0)</f>
        <v>0</v>
      </c>
      <c r="BK12" s="151"/>
      <c r="BL12" s="95"/>
      <c r="BM12" s="94">
        <f>+S12</f>
        <v>1</v>
      </c>
      <c r="BN12" s="331">
        <f t="shared" si="11"/>
        <v>9.0909090909090917</v>
      </c>
      <c r="BO12" s="330"/>
      <c r="BP12" s="331">
        <f>IFERROR(BO12/#REF!,0)</f>
        <v>0</v>
      </c>
      <c r="BQ12" s="95"/>
      <c r="BR12" s="95"/>
      <c r="BS12" s="95">
        <f>+T12</f>
        <v>1</v>
      </c>
      <c r="BT12" s="331">
        <f t="shared" si="12"/>
        <v>9.0909090909090917</v>
      </c>
      <c r="BU12" s="330"/>
      <c r="BV12" s="331">
        <f>IFERROR(BU12/#REF!,0)</f>
        <v>0</v>
      </c>
      <c r="BW12" s="95"/>
      <c r="BX12" s="95"/>
      <c r="BY12" s="95">
        <f>+U12</f>
        <v>1</v>
      </c>
      <c r="BZ12" s="331">
        <f t="shared" si="13"/>
        <v>9.0909090909090917</v>
      </c>
      <c r="CA12" s="330"/>
      <c r="CB12" s="331">
        <f>IFERROR(CA12/#REF!,0)</f>
        <v>0</v>
      </c>
      <c r="CC12" s="95"/>
      <c r="CD12" s="95"/>
      <c r="CE12" s="95">
        <f>+V12</f>
        <v>1</v>
      </c>
      <c r="CF12" s="331">
        <f t="shared" si="14"/>
        <v>9.0909090909090917</v>
      </c>
      <c r="CG12" s="330"/>
      <c r="CH12" s="331">
        <f>IFERROR(CG12/#REF!,0)</f>
        <v>0</v>
      </c>
      <c r="CI12" s="95"/>
      <c r="CJ12" s="95"/>
      <c r="CK12" s="331">
        <f t="shared" si="15"/>
        <v>1</v>
      </c>
      <c r="CL12" s="331">
        <f>IFERROR(CK12/SUM($L12:$W12)*100,0)</f>
        <v>9.0909090909090917</v>
      </c>
      <c r="CM12" s="330"/>
      <c r="CN12" s="331">
        <f>IFERROR(CM12/#REF!,0)</f>
        <v>0</v>
      </c>
      <c r="CO12" s="95"/>
      <c r="CP12" s="95"/>
      <c r="CQ12" s="95">
        <f t="shared" si="16"/>
        <v>1</v>
      </c>
      <c r="CR12" s="331">
        <f t="shared" si="17"/>
        <v>9.0909090909090917</v>
      </c>
      <c r="CS12" s="330"/>
      <c r="CT12" s="331">
        <f>IFERROR(CS12/#REF!,0)</f>
        <v>0</v>
      </c>
      <c r="CU12" s="95"/>
      <c r="CV12" s="95"/>
      <c r="CW12" s="95">
        <f t="shared" si="0"/>
        <v>0</v>
      </c>
      <c r="CX12" s="233">
        <f t="shared" si="0"/>
        <v>0</v>
      </c>
      <c r="CY12" s="34"/>
      <c r="CZ12" s="112"/>
      <c r="DA12" s="99"/>
      <c r="DB12" s="129"/>
      <c r="DC12" s="130"/>
      <c r="DD12" s="130"/>
      <c r="DE12" s="130"/>
      <c r="DF12" s="97"/>
      <c r="DG12" s="97"/>
      <c r="DH12" s="97"/>
      <c r="DI12" s="97"/>
      <c r="DJ12" s="97"/>
      <c r="DK12" s="97"/>
      <c r="DL12" s="101"/>
      <c r="DM12" s="98"/>
    </row>
    <row r="13" spans="1:117" ht="174.5" thickBot="1">
      <c r="A13" s="82"/>
      <c r="B13" s="70" t="s">
        <v>192</v>
      </c>
      <c r="C13" s="70" t="s">
        <v>195</v>
      </c>
      <c r="D13" s="70" t="s">
        <v>200</v>
      </c>
      <c r="E13" s="70" t="s">
        <v>325</v>
      </c>
      <c r="F13" s="70" t="s">
        <v>207</v>
      </c>
      <c r="G13" s="70" t="s">
        <v>224</v>
      </c>
      <c r="H13" s="70" t="s">
        <v>642</v>
      </c>
      <c r="I13" s="70" t="s">
        <v>643</v>
      </c>
      <c r="J13" s="70" t="s">
        <v>663</v>
      </c>
      <c r="K13" s="471" t="s">
        <v>664</v>
      </c>
      <c r="L13" s="97"/>
      <c r="M13" s="252"/>
      <c r="N13" s="252"/>
      <c r="O13" s="252">
        <v>1</v>
      </c>
      <c r="P13" s="252"/>
      <c r="Q13" s="252"/>
      <c r="R13" s="252">
        <v>1</v>
      </c>
      <c r="S13" s="252"/>
      <c r="T13" s="252"/>
      <c r="U13" s="252">
        <v>1</v>
      </c>
      <c r="V13" s="252"/>
      <c r="W13" s="252">
        <v>1</v>
      </c>
      <c r="X13" s="70" t="s">
        <v>646</v>
      </c>
      <c r="Y13" s="253">
        <v>0</v>
      </c>
      <c r="Z13" s="469" t="s">
        <v>665</v>
      </c>
      <c r="AA13" s="70" t="s">
        <v>666</v>
      </c>
      <c r="AB13" s="470">
        <v>1</v>
      </c>
      <c r="AC13" s="96">
        <f t="shared" si="1"/>
        <v>0</v>
      </c>
      <c r="AD13" s="377">
        <f t="shared" si="2"/>
        <v>0</v>
      </c>
      <c r="AE13" s="96"/>
      <c r="AF13" s="33">
        <f>IFERROR(AE13/#REF!,0)</f>
        <v>0</v>
      </c>
      <c r="AG13" s="96"/>
      <c r="AH13" s="95"/>
      <c r="AI13" s="330">
        <f t="shared" si="3"/>
        <v>0</v>
      </c>
      <c r="AJ13" s="331">
        <f t="shared" si="4"/>
        <v>0</v>
      </c>
      <c r="AK13" s="330"/>
      <c r="AL13" s="331">
        <f>IFERROR(AK13/#REF!,0)</f>
        <v>0</v>
      </c>
      <c r="AM13" s="96"/>
      <c r="AN13" s="95"/>
      <c r="AO13" s="96">
        <f t="shared" si="5"/>
        <v>0</v>
      </c>
      <c r="AP13" s="331">
        <f t="shared" si="6"/>
        <v>0</v>
      </c>
      <c r="AQ13" s="330"/>
      <c r="AR13" s="331">
        <f>IFERROR(AQ13/#REF!,0)</f>
        <v>0</v>
      </c>
      <c r="AS13" s="96"/>
      <c r="AT13" s="95"/>
      <c r="AU13" s="96">
        <f t="shared" si="7"/>
        <v>1</v>
      </c>
      <c r="AV13" s="331">
        <f t="shared" si="8"/>
        <v>25</v>
      </c>
      <c r="AW13" s="330"/>
      <c r="AX13" s="331">
        <f>IFERROR(AW13/#REF!,0)</f>
        <v>0</v>
      </c>
      <c r="AY13" s="96"/>
      <c r="AZ13" s="95"/>
      <c r="BA13" s="94">
        <f>+Q13</f>
        <v>0</v>
      </c>
      <c r="BB13" s="331">
        <f t="shared" si="9"/>
        <v>0</v>
      </c>
      <c r="BC13" s="330"/>
      <c r="BD13" s="331">
        <f>IFERROR(BC13/#REF!,0)</f>
        <v>0</v>
      </c>
      <c r="BE13" s="94"/>
      <c r="BF13" s="95"/>
      <c r="BG13" s="94">
        <f>+R13</f>
        <v>1</v>
      </c>
      <c r="BH13" s="331">
        <f t="shared" si="10"/>
        <v>25</v>
      </c>
      <c r="BI13" s="330"/>
      <c r="BJ13" s="331">
        <f>IFERROR(BI13/#REF!,0)</f>
        <v>0</v>
      </c>
      <c r="BK13" s="151"/>
      <c r="BL13" s="95"/>
      <c r="BM13" s="94">
        <f>+S13</f>
        <v>0</v>
      </c>
      <c r="BN13" s="331">
        <f t="shared" si="11"/>
        <v>0</v>
      </c>
      <c r="BO13" s="330"/>
      <c r="BP13" s="331">
        <f>IFERROR(BO13/#REF!,0)</f>
        <v>0</v>
      </c>
      <c r="BQ13" s="95"/>
      <c r="BR13" s="95"/>
      <c r="BS13" s="95">
        <f>+T13</f>
        <v>0</v>
      </c>
      <c r="BT13" s="331">
        <f t="shared" si="12"/>
        <v>0</v>
      </c>
      <c r="BU13" s="330"/>
      <c r="BV13" s="331">
        <f>IFERROR(BU13/#REF!,0)</f>
        <v>0</v>
      </c>
      <c r="BW13" s="95"/>
      <c r="BX13" s="95"/>
      <c r="BY13" s="95">
        <f>+U13</f>
        <v>1</v>
      </c>
      <c r="BZ13" s="331">
        <f t="shared" si="13"/>
        <v>25</v>
      </c>
      <c r="CA13" s="330"/>
      <c r="CB13" s="331">
        <f>IFERROR(CA13/#REF!,0)</f>
        <v>0</v>
      </c>
      <c r="CC13" s="95"/>
      <c r="CD13" s="95"/>
      <c r="CE13" s="95">
        <f>+V13</f>
        <v>0</v>
      </c>
      <c r="CF13" s="331">
        <f t="shared" si="14"/>
        <v>0</v>
      </c>
      <c r="CG13" s="330"/>
      <c r="CH13" s="331">
        <f>IFERROR(CG13/#REF!,0)</f>
        <v>0</v>
      </c>
      <c r="CI13" s="95"/>
      <c r="CJ13" s="95"/>
      <c r="CK13" s="331">
        <f t="shared" si="15"/>
        <v>0</v>
      </c>
      <c r="CL13" s="331">
        <f>IFERROR(CK13/SUM($L13:$W13)*100,0)</f>
        <v>0</v>
      </c>
      <c r="CM13" s="330"/>
      <c r="CN13" s="331">
        <f>IFERROR(CM13/#REF!,0)</f>
        <v>0</v>
      </c>
      <c r="CO13" s="95"/>
      <c r="CP13" s="95"/>
      <c r="CQ13" s="95">
        <f t="shared" si="16"/>
        <v>1</v>
      </c>
      <c r="CR13" s="331">
        <f t="shared" si="17"/>
        <v>25</v>
      </c>
      <c r="CS13" s="330"/>
      <c r="CT13" s="331">
        <f>IFERROR(CS13/#REF!,0)</f>
        <v>0</v>
      </c>
      <c r="CU13" s="95"/>
      <c r="CV13" s="95"/>
      <c r="CW13" s="95">
        <f t="shared" si="0"/>
        <v>0</v>
      </c>
      <c r="CX13" s="234">
        <f t="shared" si="0"/>
        <v>0</v>
      </c>
      <c r="CY13" s="34"/>
      <c r="CZ13" s="122"/>
      <c r="DA13" s="141"/>
      <c r="DB13" s="142"/>
      <c r="DC13" s="143"/>
      <c r="DD13" s="130"/>
      <c r="DE13" s="130"/>
      <c r="DF13" s="86"/>
      <c r="DG13" s="86"/>
      <c r="DH13" s="86"/>
      <c r="DI13" s="86"/>
      <c r="DJ13" s="86"/>
      <c r="DK13" s="86"/>
      <c r="DL13" s="88"/>
      <c r="DM13" s="102"/>
    </row>
    <row r="14" spans="1:117" s="79" customFormat="1" ht="16" thickBot="1">
      <c r="B14" s="70"/>
      <c r="C14" s="185"/>
      <c r="D14" s="185"/>
      <c r="E14" s="185"/>
      <c r="F14" s="185"/>
      <c r="G14" s="257"/>
      <c r="H14" s="187"/>
      <c r="I14" s="187"/>
      <c r="J14" s="187"/>
      <c r="K14" s="568" t="s">
        <v>444</v>
      </c>
      <c r="L14" s="569"/>
      <c r="M14" s="187">
        <f>+SUM(M11:M13)</f>
        <v>1</v>
      </c>
      <c r="N14" s="187">
        <f t="shared" ref="N14:X14" si="18">+SUM(N11:N13)</f>
        <v>1</v>
      </c>
      <c r="O14" s="187">
        <f t="shared" si="18"/>
        <v>2</v>
      </c>
      <c r="P14" s="187">
        <f t="shared" si="18"/>
        <v>2</v>
      </c>
      <c r="Q14" s="187">
        <f t="shared" si="18"/>
        <v>1</v>
      </c>
      <c r="R14" s="187">
        <f t="shared" si="18"/>
        <v>2</v>
      </c>
      <c r="S14" s="187">
        <f t="shared" si="18"/>
        <v>1</v>
      </c>
      <c r="T14" s="187">
        <f t="shared" si="18"/>
        <v>2</v>
      </c>
      <c r="U14" s="187">
        <f t="shared" si="18"/>
        <v>2</v>
      </c>
      <c r="V14" s="187">
        <f t="shared" si="18"/>
        <v>1</v>
      </c>
      <c r="W14" s="187">
        <f t="shared" si="18"/>
        <v>2</v>
      </c>
      <c r="X14" s="187">
        <f t="shared" si="18"/>
        <v>0</v>
      </c>
      <c r="Y14" s="187"/>
      <c r="Z14" s="187"/>
      <c r="AA14" s="187"/>
      <c r="AB14" s="94" t="s">
        <v>174</v>
      </c>
      <c r="AC14" s="254">
        <v>1</v>
      </c>
      <c r="AD14" s="94">
        <f>SUM(AD9:AD13)</f>
        <v>0</v>
      </c>
      <c r="AE14" s="313">
        <f>IFERROR(AD14/SUM($M14:$X14),0)</f>
        <v>0</v>
      </c>
      <c r="AF14" s="94">
        <f>SUM(AF9:AF13)</f>
        <v>0</v>
      </c>
      <c r="AG14" s="314">
        <f>IFERROR(AF14/SUM($M14:$X14),0)</f>
        <v>0</v>
      </c>
      <c r="AH14" s="94"/>
      <c r="AI14" s="94"/>
      <c r="AJ14" s="94">
        <f>SUM(AJ9:AJ13)</f>
        <v>75.757575757575751</v>
      </c>
      <c r="AK14" s="313">
        <f>IFERROR(AJ14/SUM($M14:$X14),0)</f>
        <v>4.4563279857397502</v>
      </c>
      <c r="AL14" s="94">
        <f>SUM(AL9:AL13)</f>
        <v>0</v>
      </c>
      <c r="AM14" s="314">
        <f>IFERROR(AL14/SUM($M14:$X14),0)</f>
        <v>0</v>
      </c>
      <c r="AN14" s="33"/>
      <c r="AO14" s="94"/>
      <c r="AP14" s="94">
        <f>SUM(AP9:AP13)</f>
        <v>9.0909090909090917</v>
      </c>
      <c r="AQ14" s="313">
        <f>IFERROR(AP14/SUM($M14:$X14),0)</f>
        <v>0.53475935828877008</v>
      </c>
      <c r="AR14" s="94">
        <f>SUM(AR9:AR13)</f>
        <v>0</v>
      </c>
      <c r="AS14" s="314">
        <f>IFERROR(AR14/SUM($M14:$X14),0)</f>
        <v>0</v>
      </c>
      <c r="AT14" s="94"/>
      <c r="AU14" s="94"/>
      <c r="AV14" s="94">
        <f>SUM(AV9:AV13)</f>
        <v>50.757575757575758</v>
      </c>
      <c r="AW14" s="313">
        <f>IFERROR(AV14/SUM($M14:$X14),0)</f>
        <v>2.9857397504456329</v>
      </c>
      <c r="AX14" s="94">
        <f>SUM(AX9:AX13)</f>
        <v>0</v>
      </c>
      <c r="AY14" s="314">
        <f>IFERROR(AX14/SUM($M14:$X14),0)</f>
        <v>0</v>
      </c>
      <c r="AZ14" s="94"/>
      <c r="BA14" s="94"/>
      <c r="BB14" s="94">
        <f>SUM(BB9:BB13)</f>
        <v>25.757575757575758</v>
      </c>
      <c r="BC14" s="313">
        <f>IFERROR(BB14/SUM($M14:$X14),0)</f>
        <v>1.5151515151515151</v>
      </c>
      <c r="BD14" s="94">
        <f>SUM(BD9:BD13)</f>
        <v>0</v>
      </c>
      <c r="BE14" s="314">
        <f>IFERROR(BD14/SUM($M14:$X14),0)</f>
        <v>0</v>
      </c>
      <c r="BF14" s="94"/>
      <c r="BG14" s="94"/>
      <c r="BH14" s="94">
        <f>SUM(BH9:BH13)</f>
        <v>84.090909090909093</v>
      </c>
      <c r="BI14" s="313">
        <f>IFERROR(BH14/SUM($M14:$X14),0)</f>
        <v>4.9465240641711228</v>
      </c>
      <c r="BJ14" s="94">
        <f>SUM(BJ9:BJ13)</f>
        <v>0</v>
      </c>
      <c r="BK14" s="314">
        <f>IFERROR(BJ14/SUM($M14:$X14),0)</f>
        <v>0</v>
      </c>
      <c r="BL14" s="94"/>
      <c r="BM14" s="94"/>
      <c r="BN14" s="94">
        <f>SUM(BN9:BN13)</f>
        <v>25.757575757575758</v>
      </c>
      <c r="BO14" s="313">
        <f>IFERROR(BN14/SUM($M14:$X14),0)</f>
        <v>1.5151515151515151</v>
      </c>
      <c r="BP14" s="94">
        <f>SUM(BP9:BP13)</f>
        <v>0</v>
      </c>
      <c r="BQ14" s="314">
        <f>IFERROR(BP14/SUM($M14:$X14),0)</f>
        <v>0</v>
      </c>
      <c r="BR14" s="94"/>
      <c r="BS14" s="94"/>
      <c r="BT14" s="94">
        <f>SUM(BT9:BT13)</f>
        <v>59.090909090909093</v>
      </c>
      <c r="BU14" s="313">
        <f>IFERROR(BT14/SUM($M14:$X14),0)</f>
        <v>3.4759358288770055</v>
      </c>
      <c r="BV14" s="94">
        <f>SUM(BV9:BV13)</f>
        <v>0</v>
      </c>
      <c r="BW14" s="314">
        <f>IFERROR(BV14/SUM($M14:$X14),0)</f>
        <v>0</v>
      </c>
      <c r="BX14" s="94"/>
      <c r="BY14" s="94"/>
      <c r="BZ14" s="94">
        <f>SUM(BZ9:BZ13)</f>
        <v>50.757575757575758</v>
      </c>
      <c r="CA14" s="313">
        <f>IFERROR(BZ14/SUM($M14:$X14),0)</f>
        <v>2.9857397504456329</v>
      </c>
      <c r="CB14" s="94">
        <f>SUM(CB9:CB13)</f>
        <v>0</v>
      </c>
      <c r="CC14" s="314">
        <f>IFERROR(CB14/SUM($M14:$X14),0)</f>
        <v>0</v>
      </c>
      <c r="CD14" s="94"/>
      <c r="CE14" s="94"/>
      <c r="CF14" s="472">
        <f>SUM(CF9:CF13)</f>
        <v>9.0909090909090917</v>
      </c>
      <c r="CG14" s="313">
        <f>IFERROR(CF14/SUM($M14:$X14),0)</f>
        <v>0.53475935828877008</v>
      </c>
      <c r="CH14" s="94">
        <f>SUM(CH9:CH13)</f>
        <v>0</v>
      </c>
      <c r="CI14" s="314">
        <f>IFERROR(CH14/SUM($M14:$X14),0)</f>
        <v>0</v>
      </c>
      <c r="CJ14" s="94"/>
      <c r="CK14" s="94"/>
      <c r="CL14" s="313">
        <f>IFERROR(CK14/SUM($L14:$W14),0)</f>
        <v>0</v>
      </c>
      <c r="CM14" s="313">
        <f>IFERROR(CL14/SUM($M14:$X14),0)</f>
        <v>0</v>
      </c>
      <c r="CN14" s="94">
        <f>SUM(CN9:CN13)</f>
        <v>0</v>
      </c>
      <c r="CO14" s="314">
        <f>IFERROR(CN14/SUM($M14:$X14),0)</f>
        <v>0</v>
      </c>
      <c r="CP14" s="94"/>
      <c r="CQ14" s="94"/>
      <c r="CR14" s="94">
        <f>SUM(CR9:CR13)</f>
        <v>50.757575757575758</v>
      </c>
      <c r="CS14" s="313">
        <f>IFERROR(CR14/SUM($M14:$X14),0)</f>
        <v>2.9857397504456329</v>
      </c>
      <c r="CT14" s="94">
        <f>SUM(CT9:CT13)</f>
        <v>0</v>
      </c>
      <c r="CU14" s="314">
        <f>IFERROR(CT14/SUM($M14:$X14),0)</f>
        <v>0</v>
      </c>
      <c r="CV14" s="94"/>
      <c r="CW14" s="94"/>
      <c r="CX14" s="94">
        <f t="shared" si="0"/>
        <v>0</v>
      </c>
      <c r="CY14" s="235">
        <f t="shared" si="0"/>
        <v>0</v>
      </c>
      <c r="CZ14" s="203"/>
    </row>
    <row r="15" spans="1:117" s="79" customFormat="1" ht="15" hidden="1" customHeight="1" thickBot="1">
      <c r="B15" s="55" t="s">
        <v>188</v>
      </c>
      <c r="C15" s="55" t="s">
        <v>196</v>
      </c>
      <c r="D15" s="55" t="s">
        <v>201</v>
      </c>
      <c r="E15" s="55" t="s">
        <v>202</v>
      </c>
      <c r="F15" s="55" t="s">
        <v>210</v>
      </c>
      <c r="G15" s="55" t="s">
        <v>211</v>
      </c>
    </row>
    <row r="16" spans="1:117" s="79" customFormat="1" ht="120" hidden="1" customHeight="1">
      <c r="B16" s="152" t="s">
        <v>189</v>
      </c>
      <c r="C16" s="155" t="s">
        <v>608</v>
      </c>
      <c r="D16" s="155" t="s">
        <v>197</v>
      </c>
      <c r="E16" s="158" t="s">
        <v>315</v>
      </c>
      <c r="F16" s="159" t="s">
        <v>203</v>
      </c>
      <c r="G16" s="166" t="s">
        <v>212</v>
      </c>
    </row>
    <row r="17" spans="2:7" s="79" customFormat="1" ht="327.75" hidden="1" customHeight="1">
      <c r="B17" s="152" t="s">
        <v>192</v>
      </c>
      <c r="C17" s="156" t="s">
        <v>607</v>
      </c>
      <c r="D17" s="156" t="s">
        <v>198</v>
      </c>
      <c r="E17" s="159" t="s">
        <v>316</v>
      </c>
      <c r="F17" s="162" t="s">
        <v>204</v>
      </c>
      <c r="G17" s="167" t="s">
        <v>213</v>
      </c>
    </row>
    <row r="18" spans="2:7" s="79" customFormat="1" ht="195" hidden="1" customHeight="1">
      <c r="B18" s="153" t="s">
        <v>190</v>
      </c>
      <c r="C18" s="155" t="s">
        <v>195</v>
      </c>
      <c r="D18" s="155" t="s">
        <v>199</v>
      </c>
      <c r="E18" s="160" t="s">
        <v>317</v>
      </c>
      <c r="F18" s="162" t="s">
        <v>205</v>
      </c>
      <c r="G18" s="167" t="s">
        <v>214</v>
      </c>
    </row>
    <row r="19" spans="2:7" s="79" customFormat="1" ht="285" hidden="1" customHeight="1">
      <c r="B19" s="154" t="s">
        <v>191</v>
      </c>
      <c r="C19" s="55"/>
      <c r="D19" s="157" t="s">
        <v>200</v>
      </c>
      <c r="E19" s="161" t="s">
        <v>318</v>
      </c>
      <c r="F19" s="162" t="s">
        <v>206</v>
      </c>
      <c r="G19" s="167" t="s">
        <v>215</v>
      </c>
    </row>
    <row r="20" spans="2:7" s="79" customFormat="1" ht="135" hidden="1" customHeight="1">
      <c r="B20" s="56"/>
      <c r="C20" s="55"/>
      <c r="D20" s="55"/>
      <c r="E20" s="198" t="s">
        <v>322</v>
      </c>
      <c r="F20" s="158" t="s">
        <v>207</v>
      </c>
      <c r="G20" s="167" t="s">
        <v>216</v>
      </c>
    </row>
    <row r="21" spans="2:7" s="79" customFormat="1" ht="120" hidden="1" customHeight="1">
      <c r="B21" s="55"/>
      <c r="C21" s="55"/>
      <c r="D21" s="55"/>
      <c r="E21" s="163" t="s">
        <v>319</v>
      </c>
      <c r="F21" s="158" t="s">
        <v>208</v>
      </c>
      <c r="G21" s="167" t="s">
        <v>217</v>
      </c>
    </row>
    <row r="22" spans="2:7" s="79" customFormat="1" ht="120" hidden="1" customHeight="1">
      <c r="B22" s="55"/>
      <c r="C22" s="55"/>
      <c r="D22" s="55"/>
      <c r="E22" s="165" t="s">
        <v>320</v>
      </c>
      <c r="F22" s="158" t="s">
        <v>209</v>
      </c>
      <c r="G22" s="167" t="s">
        <v>218</v>
      </c>
    </row>
    <row r="23" spans="2:7" s="79" customFormat="1" ht="180" hidden="1" customHeight="1">
      <c r="B23" s="55"/>
      <c r="C23" s="55"/>
      <c r="D23" s="55"/>
      <c r="E23" s="161" t="s">
        <v>321</v>
      </c>
      <c r="F23" s="55"/>
      <c r="G23" s="167" t="s">
        <v>219</v>
      </c>
    </row>
    <row r="24" spans="2:7" s="79" customFormat="1" ht="135" hidden="1" customHeight="1">
      <c r="B24" s="55"/>
      <c r="C24" s="55"/>
      <c r="D24" s="55"/>
      <c r="E24" s="158" t="s">
        <v>323</v>
      </c>
      <c r="F24" s="55"/>
      <c r="G24" s="167" t="s">
        <v>220</v>
      </c>
    </row>
    <row r="25" spans="2:7" s="79" customFormat="1" ht="90" hidden="1" customHeight="1">
      <c r="B25" s="55"/>
      <c r="C25" s="55"/>
      <c r="D25" s="55"/>
      <c r="E25" s="158" t="s">
        <v>324</v>
      </c>
      <c r="F25" s="55"/>
      <c r="G25" s="167" t="s">
        <v>221</v>
      </c>
    </row>
    <row r="26" spans="2:7" s="79" customFormat="1" ht="180" hidden="1" customHeight="1">
      <c r="B26" s="55"/>
      <c r="C26" s="55"/>
      <c r="D26" s="55"/>
      <c r="E26" s="164" t="s">
        <v>325</v>
      </c>
      <c r="F26" s="55"/>
      <c r="G26" s="167" t="s">
        <v>222</v>
      </c>
    </row>
    <row r="27" spans="2:7" s="79" customFormat="1" ht="90" hidden="1" customHeight="1">
      <c r="B27" s="55"/>
      <c r="C27" s="55"/>
      <c r="D27" s="55"/>
      <c r="E27" s="160" t="s">
        <v>326</v>
      </c>
      <c r="F27" s="55"/>
      <c r="G27" s="168" t="s">
        <v>223</v>
      </c>
    </row>
    <row r="28" spans="2:7" s="79" customFormat="1" ht="90" hidden="1" customHeight="1">
      <c r="B28" s="55"/>
      <c r="C28" s="55"/>
      <c r="D28" s="55"/>
      <c r="E28" s="55"/>
      <c r="F28" s="55"/>
      <c r="G28" s="168" t="s">
        <v>224</v>
      </c>
    </row>
    <row r="29" spans="2:7" s="79" customFormat="1" ht="90" hidden="1" customHeight="1">
      <c r="B29" s="55"/>
      <c r="C29" s="55"/>
      <c r="D29" s="55"/>
      <c r="E29" s="55"/>
      <c r="F29" s="55"/>
      <c r="G29" s="168" t="s">
        <v>225</v>
      </c>
    </row>
    <row r="30" spans="2:7" s="79" customFormat="1" ht="105" hidden="1" customHeight="1">
      <c r="B30" s="55"/>
      <c r="C30" s="55"/>
      <c r="D30" s="55"/>
      <c r="E30" s="55"/>
      <c r="F30" s="55"/>
      <c r="G30" s="168" t="s">
        <v>226</v>
      </c>
    </row>
    <row r="31" spans="2:7" s="79" customFormat="1" ht="105" hidden="1" customHeight="1">
      <c r="B31" s="55"/>
      <c r="C31" s="55"/>
      <c r="D31" s="55"/>
      <c r="E31" s="55"/>
      <c r="F31" s="55"/>
      <c r="G31" s="168" t="s">
        <v>227</v>
      </c>
    </row>
    <row r="32" spans="2:7" s="79" customFormat="1" ht="60" hidden="1" customHeight="1">
      <c r="B32" s="55"/>
      <c r="C32" s="55"/>
      <c r="D32" s="55"/>
      <c r="E32" s="55"/>
      <c r="F32" s="55"/>
      <c r="G32" s="168" t="s">
        <v>228</v>
      </c>
    </row>
    <row r="33" spans="2:7" s="79" customFormat="1" ht="90" hidden="1" customHeight="1">
      <c r="B33" s="55"/>
      <c r="C33" s="55"/>
      <c r="D33" s="55"/>
      <c r="E33" s="55"/>
      <c r="F33" s="55"/>
      <c r="G33" s="168" t="s">
        <v>229</v>
      </c>
    </row>
    <row r="34" spans="2:7" s="79" customFormat="1" ht="105" hidden="1" customHeight="1">
      <c r="B34" s="55"/>
      <c r="C34" s="55"/>
      <c r="D34" s="55"/>
      <c r="E34" s="55"/>
      <c r="F34" s="55"/>
      <c r="G34" s="168" t="s">
        <v>230</v>
      </c>
    </row>
    <row r="35" spans="2:7" s="79" customFormat="1" ht="75" hidden="1" customHeight="1">
      <c r="B35" s="55"/>
      <c r="C35" s="55"/>
      <c r="D35" s="55"/>
      <c r="E35" s="55"/>
      <c r="F35" s="55"/>
      <c r="G35" s="168" t="s">
        <v>231</v>
      </c>
    </row>
    <row r="36" spans="2:7" s="79" customFormat="1" ht="45" hidden="1" customHeight="1">
      <c r="B36" s="55"/>
      <c r="C36" s="55"/>
      <c r="D36" s="55"/>
      <c r="E36" s="55"/>
      <c r="F36" s="55"/>
      <c r="G36" s="168" t="s">
        <v>232</v>
      </c>
    </row>
    <row r="37" spans="2:7" s="79" customFormat="1"/>
    <row r="38" spans="2:7" s="79" customFormat="1"/>
    <row r="39" spans="2:7" s="79" customFormat="1"/>
    <row r="40" spans="2:7" s="79" customFormat="1"/>
    <row r="41" spans="2:7" s="79" customFormat="1"/>
    <row r="42" spans="2:7" s="79" customFormat="1"/>
    <row r="43" spans="2:7" s="79" customFormat="1"/>
    <row r="44" spans="2:7" s="79" customFormat="1"/>
    <row r="45" spans="2:7" s="79" customFormat="1"/>
    <row r="46" spans="2:7" s="79" customFormat="1"/>
    <row r="47" spans="2:7" s="79" customFormat="1"/>
    <row r="48" spans="2:7" s="79" customFormat="1"/>
    <row r="49" s="79" customFormat="1"/>
    <row r="50" s="79" customFormat="1"/>
    <row r="51" s="79" customFormat="1"/>
    <row r="52" s="79" customFormat="1"/>
    <row r="53" s="79" customFormat="1"/>
    <row r="54" s="79" customFormat="1"/>
    <row r="55" s="79" customFormat="1"/>
    <row r="56" s="79" customFormat="1"/>
    <row r="57" s="79" customFormat="1"/>
    <row r="58" s="79" customFormat="1"/>
    <row r="59" s="79" customFormat="1"/>
    <row r="60" s="79" customFormat="1"/>
    <row r="61" s="79" customFormat="1"/>
    <row r="62" s="79" customFormat="1"/>
    <row r="63" s="79" customFormat="1"/>
    <row r="64" s="79" customFormat="1"/>
    <row r="65" s="79" customFormat="1"/>
    <row r="66" s="79" customFormat="1"/>
    <row r="67" s="79" customFormat="1"/>
    <row r="68" s="79" customFormat="1"/>
    <row r="69" s="79" customFormat="1"/>
    <row r="70" s="79" customFormat="1"/>
    <row r="71" s="79" customFormat="1"/>
    <row r="72" s="79" customFormat="1"/>
    <row r="73" s="79" customFormat="1"/>
    <row r="74" s="79" customFormat="1"/>
    <row r="75" s="79" customFormat="1"/>
    <row r="76" s="79" customFormat="1"/>
    <row r="77" s="79" customFormat="1"/>
    <row r="78" s="79" customFormat="1"/>
    <row r="79" s="79" customFormat="1"/>
    <row r="80" s="79" customFormat="1"/>
    <row r="81" s="79" customFormat="1"/>
    <row r="82" s="79" customFormat="1"/>
    <row r="83" s="79" customFormat="1"/>
    <row r="84" s="79" customFormat="1"/>
    <row r="85" s="79" customFormat="1"/>
    <row r="86" s="79" customFormat="1"/>
    <row r="87" s="79" customFormat="1"/>
    <row r="88" s="79" customFormat="1"/>
    <row r="89" s="79" customFormat="1"/>
    <row r="90" s="79" customFormat="1"/>
    <row r="91" s="79" customFormat="1"/>
    <row r="92" s="79" customFormat="1"/>
  </sheetData>
  <sheetProtection sort="0" autoFilter="0"/>
  <mergeCells count="64">
    <mergeCell ref="K14:L14"/>
    <mergeCell ref="K6:K8"/>
    <mergeCell ref="C3:AF3"/>
    <mergeCell ref="AG3:AM3"/>
    <mergeCell ref="BH3:CA3"/>
    <mergeCell ref="B4:AM4"/>
    <mergeCell ref="BG4:CH4"/>
    <mergeCell ref="B6:B8"/>
    <mergeCell ref="C6:C8"/>
    <mergeCell ref="D6:D8"/>
    <mergeCell ref="E6:E8"/>
    <mergeCell ref="F6:F8"/>
    <mergeCell ref="G6:G8"/>
    <mergeCell ref="H6:H8"/>
    <mergeCell ref="I6:I8"/>
    <mergeCell ref="J6:J8"/>
    <mergeCell ref="CB3:CH3"/>
    <mergeCell ref="CK3:CN3"/>
    <mergeCell ref="B1:AF1"/>
    <mergeCell ref="AI1:AL1"/>
    <mergeCell ref="BG1:CA1"/>
    <mergeCell ref="CC1:CG1"/>
    <mergeCell ref="CI1:CN1"/>
    <mergeCell ref="CI4:CN4"/>
    <mergeCell ref="BG5:CA5"/>
    <mergeCell ref="CC5:CG5"/>
    <mergeCell ref="CI5:CN5"/>
    <mergeCell ref="X6:X8"/>
    <mergeCell ref="AC6:CX6"/>
    <mergeCell ref="BS7:BX7"/>
    <mergeCell ref="BY7:CD7"/>
    <mergeCell ref="CE7:CJ7"/>
    <mergeCell ref="CK7:CP7"/>
    <mergeCell ref="CQ7:CU7"/>
    <mergeCell ref="CW7:CW8"/>
    <mergeCell ref="L6:W7"/>
    <mergeCell ref="Y6:Y8"/>
    <mergeCell ref="Z6:Z8"/>
    <mergeCell ref="AA6:AA8"/>
    <mergeCell ref="AB6:AB8"/>
    <mergeCell ref="DM6:DM8"/>
    <mergeCell ref="AC7:AH7"/>
    <mergeCell ref="AI7:AN7"/>
    <mergeCell ref="AO7:AT7"/>
    <mergeCell ref="AU7:AZ7"/>
    <mergeCell ref="BA7:BF7"/>
    <mergeCell ref="BG7:BL7"/>
    <mergeCell ref="BM7:BQ7"/>
    <mergeCell ref="CY6:CY8"/>
    <mergeCell ref="CX7:CX8"/>
    <mergeCell ref="DA7:DA8"/>
    <mergeCell ref="DB7:DB8"/>
    <mergeCell ref="DC7:DC8"/>
    <mergeCell ref="CZ6:CZ8"/>
    <mergeCell ref="DA6:DL6"/>
    <mergeCell ref="DJ7:DJ8"/>
    <mergeCell ref="DK7:DK8"/>
    <mergeCell ref="DL7:DL8"/>
    <mergeCell ref="DD7:DD8"/>
    <mergeCell ref="DE7:DE8"/>
    <mergeCell ref="DF7:DF8"/>
    <mergeCell ref="DG7:DG8"/>
    <mergeCell ref="DH7:DH8"/>
    <mergeCell ref="DI7:DI8"/>
  </mergeCells>
  <conditionalFormatting sqref="CX9:CY13">
    <cfRule type="cellIs" dxfId="16" priority="3" operator="equal">
      <formula>1</formula>
    </cfRule>
    <cfRule type="colorScale" priority="4">
      <colorScale>
        <cfvo type="num" val="0"/>
        <cfvo type="num" val="0.6"/>
        <cfvo type="num" val="0.99"/>
        <color rgb="FFC00000"/>
        <color rgb="FFFFEB84"/>
        <color rgb="FF1DA275"/>
      </colorScale>
    </cfRule>
  </conditionalFormatting>
  <conditionalFormatting sqref="CY14:CZ14">
    <cfRule type="cellIs" dxfId="15" priority="1" operator="equal">
      <formula>1</formula>
    </cfRule>
    <cfRule type="colorScale" priority="2">
      <colorScale>
        <cfvo type="num" val="0"/>
        <cfvo type="num" val="0.6"/>
        <cfvo type="num" val="0.99"/>
        <color rgb="FFC00000"/>
        <color rgb="FFFFEB84"/>
        <color rgb="FF1DA275"/>
      </colorScale>
    </cfRule>
  </conditionalFormatting>
  <dataValidations count="7">
    <dataValidation type="whole" showInputMessage="1" showErrorMessage="1" error="SUPERA LA META PROGRAMADA" sqref="AE13 AE9:AE11" xr:uid="{B534CB60-A4B4-490E-8A56-5EAE013AA056}">
      <formula1>0</formula1>
      <formula2>#REF!-AC9</formula2>
    </dataValidation>
    <dataValidation type="list" allowBlank="1" showInputMessage="1" showErrorMessage="1" sqref="B9:G13" xr:uid="{B3F238BC-CB9B-4A30-A9BC-AD1521595C05}">
      <formula1>#REF!</formula1>
    </dataValidation>
    <dataValidation type="list" allowBlank="1" showInputMessage="1" showErrorMessage="1" sqref="F14" xr:uid="{3F9C95D0-41D7-4F86-B78B-C804DD8418CF}">
      <formula1>$F$14:$F$19</formula1>
    </dataValidation>
    <dataValidation type="list" allowBlank="1" showInputMessage="1" showErrorMessage="1" sqref="E14" xr:uid="{DBFC4671-692F-42E1-9C2A-80DE52CFB6BD}">
      <formula1>$E$14:$E$24</formula1>
    </dataValidation>
    <dataValidation type="list" allowBlank="1" showInputMessage="1" showErrorMessage="1" sqref="D14" xr:uid="{88165307-4EFF-4651-8437-B133D9740EEC}">
      <formula1>$D$14:$D$16</formula1>
    </dataValidation>
    <dataValidation type="list" allowBlank="1" showInputMessage="1" showErrorMessage="1" sqref="G14 C14" xr:uid="{E1B5BC3E-9712-4A6C-8FA8-6854E18DEBE4}">
      <formula1>$C$14:$C$15</formula1>
    </dataValidation>
    <dataValidation type="list" allowBlank="1" showInputMessage="1" showErrorMessage="1" sqref="B14" xr:uid="{41EDDFAC-4EBA-4537-B188-324EAEB09134}">
      <formula1>$B$14:$B$16</formula1>
    </dataValidation>
  </dataValidations>
  <pageMargins left="0.31496062992125984" right="0.70866141732283472" top="0.62992125984251968" bottom="0.74803149606299213" header="0.31496062992125984" footer="0.31496062992125984"/>
  <pageSetup paperSize="9" scale="33" fitToHeight="0" orientation="portrait" r:id="rId1"/>
  <headerFooter>
    <oddHeader>&amp;L&amp;G&amp;C&amp;"Arial,Normal"&amp;8&amp;K000000 INTERNAL&amp;1#
&amp;"Arial,Negrita"&amp;12PLAN DE ACCION INSTITUCIONAL</oddHeader>
    <oddFooter>&amp;L&amp;G&amp;C&amp;N
IPB-A-1&amp;RDES-FM-05
V10</oddFooter>
  </headerFooter>
  <colBreaks count="1" manualBreakCount="1">
    <brk id="78" max="13" man="1"/>
  </colBreaks>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698C21ADF809643BDA9225112B63919" ma:contentTypeVersion="18" ma:contentTypeDescription="Crear nuevo documento." ma:contentTypeScope="" ma:versionID="fb47223a545dbac960840bd937f0075d">
  <xsd:schema xmlns:xsd="http://www.w3.org/2001/XMLSchema" xmlns:xs="http://www.w3.org/2001/XMLSchema" xmlns:p="http://schemas.microsoft.com/office/2006/metadata/properties" xmlns:ns2="d37b1d50-af9c-447b-b1f1-aa01515899c9" xmlns:ns3="e65ea7b8-1bb6-4105-84f8-2ca17f785111" targetNamespace="http://schemas.microsoft.com/office/2006/metadata/properties" ma:root="true" ma:fieldsID="41217a69b0f1900ebd5a48760ef3f286" ns2:_="" ns3:_="">
    <xsd:import namespace="d37b1d50-af9c-447b-b1f1-aa01515899c9"/>
    <xsd:import namespace="e65ea7b8-1bb6-4105-84f8-2ca17f78511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DateTaken"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7b1d50-af9c-447b-b1f1-aa01515899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MediaServiceDateTaken" ma:index="19" nillable="true" ma:displayName="MediaServiceDateTaken" ma:hidden="true" ma:internalName="MediaServiceDateTake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057e2a1d-871c-4293-86ae-ec0df517bb7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5ea7b8-1bb6-4105-84f8-2ca17f785111"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bd6e9f0-ca35-4f38-96fe-5786f07db789}" ma:internalName="TaxCatchAll" ma:showField="CatchAllData" ma:web="e65ea7b8-1bb6-4105-84f8-2ca17f7851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37b1d50-af9c-447b-b1f1-aa01515899c9">
      <Terms xmlns="http://schemas.microsoft.com/office/infopath/2007/PartnerControls"/>
    </lcf76f155ced4ddcb4097134ff3c332f>
    <TaxCatchAll xmlns="e65ea7b8-1bb6-4105-84f8-2ca17f785111" xsi:nil="true"/>
    <SharedWithUsers xmlns="e65ea7b8-1bb6-4105-84f8-2ca17f785111">
      <UserInfo>
        <DisplayName>Jaime Enrique Davila Oliveros</DisplayName>
        <AccountId>9</AccountId>
        <AccountType/>
      </UserInfo>
      <UserInfo>
        <DisplayName>Sandra Patricia Rodriguez Junco</DisplayName>
        <AccountId>17</AccountId>
        <AccountType/>
      </UserInfo>
      <UserInfo>
        <DisplayName>Gisela Amintia Arias Salazar</DisplayName>
        <AccountId>123</AccountId>
        <AccountType/>
      </UserInfo>
      <UserInfo>
        <DisplayName>Edna Marcela Gomez Calvache</DisplayName>
        <AccountId>118</AccountId>
        <AccountType/>
      </UserInfo>
      <UserInfo>
        <DisplayName>Lady Carolina Leon Gutierrez</DisplayName>
        <AccountId>78</AccountId>
        <AccountType/>
      </UserInfo>
      <UserInfo>
        <DisplayName>Yira Bolaños Enriquez</DisplayName>
        <AccountId>124</AccountId>
        <AccountType/>
      </UserInfo>
      <UserInfo>
        <DisplayName>Lilly Lorena Barbosa Guana</DisplayName>
        <AccountId>125</AccountId>
        <AccountType/>
      </UserInfo>
      <UserInfo>
        <DisplayName>Alexandra Guzman Cifuentes</DisplayName>
        <AccountId>115</AccountId>
        <AccountType/>
      </UserInfo>
      <UserInfo>
        <DisplayName>Oswaldo Alfonso Arias Rodriguez</DisplayName>
        <AccountId>114</AccountId>
        <AccountType/>
      </UserInfo>
      <UserInfo>
        <DisplayName>Lina Paola Diaz Castañeda</DisplayName>
        <AccountId>117</AccountId>
        <AccountType/>
      </UserInfo>
      <UserInfo>
        <DisplayName>Maria Jose Monroy Tinjaca</DisplayName>
        <AccountId>116</AccountId>
        <AccountType/>
      </UserInfo>
      <UserInfo>
        <DisplayName>Hernando Manuel Manjarres Altahona</DisplayName>
        <AccountId>126</AccountId>
        <AccountType/>
      </UserInfo>
      <UserInfo>
        <DisplayName>Mauricio Gonzalez Llanos</DisplayName>
        <AccountId>50</AccountId>
        <AccountType/>
      </UserInfo>
      <UserInfo>
        <DisplayName>Fernando Martin Romero Montilla</DisplayName>
        <AccountId>48</AccountId>
        <AccountType/>
      </UserInfo>
      <UserInfo>
        <DisplayName>Sandra Milena Martinez Paez</DisplayName>
        <AccountId>34</AccountId>
        <AccountType/>
      </UserInfo>
      <UserInfo>
        <DisplayName>Diana Olaya Torres</DisplayName>
        <AccountId>96</AccountId>
        <AccountType/>
      </UserInfo>
      <UserInfo>
        <DisplayName>Edlidy Katharina Buitrago Rocha</DisplayName>
        <AccountId>128</AccountId>
        <AccountType/>
      </UserInfo>
      <UserInfo>
        <DisplayName>Gloria Amparo Martinez Dulce</DisplayName>
        <AccountId>29</AccountId>
        <AccountType/>
      </UserInfo>
      <UserInfo>
        <DisplayName>Sergio Oswaldo Cajias Lizcano</DisplayName>
        <AccountId>131</AccountId>
        <AccountType/>
      </UserInfo>
    </SharedWithUsers>
    <MediaLengthInSeconds xmlns="d37b1d50-af9c-447b-b1f1-aa01515899c9" xsi:nil="true"/>
  </documentManagement>
</p:properties>
</file>

<file path=customXml/itemProps1.xml><?xml version="1.0" encoding="utf-8"?>
<ds:datastoreItem xmlns:ds="http://schemas.openxmlformats.org/officeDocument/2006/customXml" ds:itemID="{9B08568B-2EEB-499A-B081-4198B9C5C1B5}"/>
</file>

<file path=customXml/itemProps2.xml><?xml version="1.0" encoding="utf-8"?>
<ds:datastoreItem xmlns:ds="http://schemas.openxmlformats.org/officeDocument/2006/customXml" ds:itemID="{5E79B898-BB21-432A-AF76-9598EEDEA348}">
  <ds:schemaRefs>
    <ds:schemaRef ds:uri="http://schemas.microsoft.com/sharepoint/v3/contenttype/forms"/>
  </ds:schemaRefs>
</ds:datastoreItem>
</file>

<file path=customXml/itemProps3.xml><?xml version="1.0" encoding="utf-8"?>
<ds:datastoreItem xmlns:ds="http://schemas.openxmlformats.org/officeDocument/2006/customXml" ds:itemID="{30F4F0C6-BC42-49A3-AFB1-BC26FF4E2EBC}">
  <ds:schemaRefs>
    <ds:schemaRef ds:uri="http://schemas.microsoft.com/office/2006/metadata/properties"/>
    <ds:schemaRef ds:uri="http://schemas.microsoft.com/office/infopath/2007/PartnerControls"/>
    <ds:schemaRef ds:uri="20c0a90a-9b9f-4b3d-90f9-c05394655bee"/>
    <ds:schemaRef ds:uri="9a066cf3-9ebf-4bb1-a9ee-24fb1d5586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29</vt:i4>
      </vt:variant>
    </vt:vector>
  </HeadingPairs>
  <TitlesOfParts>
    <vt:vector size="52" baseType="lpstr">
      <vt:lpstr>PORTADA PAI</vt:lpstr>
      <vt:lpstr>Planes Consolidados</vt:lpstr>
      <vt:lpstr>Listas</vt:lpstr>
      <vt:lpstr>Grafica cumplimiento</vt:lpstr>
      <vt:lpstr>PINAR</vt:lpstr>
      <vt:lpstr>PAA</vt:lpstr>
      <vt:lpstr>PAVPR</vt:lpstr>
      <vt:lpstr>PETH</vt:lpstr>
      <vt:lpstr>PIC</vt:lpstr>
      <vt:lpstr>CLIMA</vt:lpstr>
      <vt:lpstr>PBSI</vt:lpstr>
      <vt:lpstr>SGSST</vt:lpstr>
      <vt:lpstr>PTEP</vt:lpstr>
      <vt:lpstr>PETI</vt:lpstr>
      <vt:lpstr>PTRSP</vt:lpstr>
      <vt:lpstr>PSPI</vt:lpstr>
      <vt:lpstr>PIGA</vt:lpstr>
      <vt:lpstr>PIMS</vt:lpstr>
      <vt:lpstr>PAPC</vt:lpstr>
      <vt:lpstr>P INTG</vt:lpstr>
      <vt:lpstr>P COM</vt:lpstr>
      <vt:lpstr>PA AUD</vt:lpstr>
      <vt:lpstr>PMSA</vt:lpstr>
      <vt:lpstr>CLIMA!Área_de_impresión</vt:lpstr>
      <vt:lpstr>'P COM'!Área_de_impresión</vt:lpstr>
      <vt:lpstr>'P INTG'!Área_de_impresión</vt:lpstr>
      <vt:lpstr>'PA AUD'!Área_de_impresión</vt:lpstr>
      <vt:lpstr>PAPC!Área_de_impresión</vt:lpstr>
      <vt:lpstr>PAVPR!Área_de_impresión</vt:lpstr>
      <vt:lpstr>PBSI!Área_de_impresión</vt:lpstr>
      <vt:lpstr>PETH!Área_de_impresión</vt:lpstr>
      <vt:lpstr>PETI!Área_de_impresión</vt:lpstr>
      <vt:lpstr>PIC!Área_de_impresión</vt:lpstr>
      <vt:lpstr>PIGA!Área_de_impresión</vt:lpstr>
      <vt:lpstr>PIMS!Área_de_impresión</vt:lpstr>
      <vt:lpstr>PINAR!Área_de_impresión</vt:lpstr>
      <vt:lpstr>'Planes Consolidados'!Área_de_impresión</vt:lpstr>
      <vt:lpstr>PMSA!Área_de_impresión</vt:lpstr>
      <vt:lpstr>PSPI!Área_de_impresión</vt:lpstr>
      <vt:lpstr>PTRSP!Área_de_impresión</vt:lpstr>
      <vt:lpstr>SGSST!Área_de_impresión</vt:lpstr>
      <vt:lpstr>FUENTE_DE_FINANCIACION</vt:lpstr>
      <vt:lpstr>META_DEL_PLAN_ESTRATEGICO_ASOCIADA_AL_OBJETIVO_ESTRATEGICO</vt:lpstr>
      <vt:lpstr>META_PLAN_DE_DESARROLLO</vt:lpstr>
      <vt:lpstr>META_SECTOR_DEL_PLAN_DE_DESARROLLO_DISTRITAL</vt:lpstr>
      <vt:lpstr>METAS_PROYECTO_DE_INVERSIÓN</vt:lpstr>
      <vt:lpstr>OBJETIVOS_ESTRATEGICOS</vt:lpstr>
      <vt:lpstr>PROCESOS</vt:lpstr>
      <vt:lpstr>PROGRAMA</vt:lpstr>
      <vt:lpstr>PROPOSITOS</vt:lpstr>
      <vt:lpstr>PROYECTO_DE_INVERSIÓN</vt:lpstr>
      <vt:lpstr>'Planes Consolidados'!Títulos_a_imprimir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J18</dc:creator>
  <cp:keywords/>
  <dc:description/>
  <cp:lastModifiedBy>David Ospina Murgueitio</cp:lastModifiedBy>
  <cp:revision/>
  <cp:lastPrinted>2024-10-31T17:29:30Z</cp:lastPrinted>
  <dcterms:created xsi:type="dcterms:W3CDTF">2022-12-29T19:23:14Z</dcterms:created>
  <dcterms:modified xsi:type="dcterms:W3CDTF">2025-01-22T19:47:20Z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fac521f-e930-485b-97f4-efbe7db8e98f_Enabled">
    <vt:lpwstr>true</vt:lpwstr>
  </property>
  <property fmtid="{D5CDD505-2E9C-101B-9397-08002B2CF9AE}" pid="3" name="MSIP_Label_5fac521f-e930-485b-97f4-efbe7db8e98f_SetDate">
    <vt:lpwstr>2022-12-29T19:41:22Z</vt:lpwstr>
  </property>
  <property fmtid="{D5CDD505-2E9C-101B-9397-08002B2CF9AE}" pid="4" name="MSIP_Label_5fac521f-e930-485b-97f4-efbe7db8e98f_Method">
    <vt:lpwstr>Standard</vt:lpwstr>
  </property>
  <property fmtid="{D5CDD505-2E9C-101B-9397-08002B2CF9AE}" pid="5" name="MSIP_Label_5fac521f-e930-485b-97f4-efbe7db8e98f_Name">
    <vt:lpwstr>defa4170-0d19-0005-0004-bc88714345d2</vt:lpwstr>
  </property>
  <property fmtid="{D5CDD505-2E9C-101B-9397-08002B2CF9AE}" pid="6" name="MSIP_Label_5fac521f-e930-485b-97f4-efbe7db8e98f_SiteId">
    <vt:lpwstr>9ecb216e-449b-4584-bc82-26bce78574fb</vt:lpwstr>
  </property>
  <property fmtid="{D5CDD505-2E9C-101B-9397-08002B2CF9AE}" pid="7" name="MSIP_Label_5fac521f-e930-485b-97f4-efbe7db8e98f_ActionId">
    <vt:lpwstr>56d34360-88f9-4fb3-9fcb-42f08e49278b</vt:lpwstr>
  </property>
  <property fmtid="{D5CDD505-2E9C-101B-9397-08002B2CF9AE}" pid="8" name="MSIP_Label_5fac521f-e930-485b-97f4-efbe7db8e98f_ContentBits">
    <vt:lpwstr>0</vt:lpwstr>
  </property>
  <property fmtid="{D5CDD505-2E9C-101B-9397-08002B2CF9AE}" pid="9" name="ContentTypeId">
    <vt:lpwstr>0x0101004698C21ADF809643BDA9225112B63919</vt:lpwstr>
  </property>
  <property fmtid="{D5CDD505-2E9C-101B-9397-08002B2CF9AE}" pid="10" name="MediaServiceImageTags">
    <vt:lpwstr/>
  </property>
  <property fmtid="{D5CDD505-2E9C-101B-9397-08002B2CF9AE}" pid="11" name="Order">
    <vt:r8>13777900</vt:r8>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MSIP_Label_797ad33d-ed35-43c0-b526-22bc83c17deb_Enabled">
    <vt:lpwstr>true</vt:lpwstr>
  </property>
  <property fmtid="{D5CDD505-2E9C-101B-9397-08002B2CF9AE}" pid="19" name="MSIP_Label_797ad33d-ed35-43c0-b526-22bc83c17deb_SetDate">
    <vt:lpwstr>2024-04-10T20:17:43Z</vt:lpwstr>
  </property>
  <property fmtid="{D5CDD505-2E9C-101B-9397-08002B2CF9AE}" pid="20" name="MSIP_Label_797ad33d-ed35-43c0-b526-22bc83c17deb_Method">
    <vt:lpwstr>Standard</vt:lpwstr>
  </property>
  <property fmtid="{D5CDD505-2E9C-101B-9397-08002B2CF9AE}" pid="21" name="MSIP_Label_797ad33d-ed35-43c0-b526-22bc83c17deb_Name">
    <vt:lpwstr>797ad33d-ed35-43c0-b526-22bc83c17deb</vt:lpwstr>
  </property>
  <property fmtid="{D5CDD505-2E9C-101B-9397-08002B2CF9AE}" pid="22" name="MSIP_Label_797ad33d-ed35-43c0-b526-22bc83c17deb_SiteId">
    <vt:lpwstr>d539d4bf-5610-471a-afc2-1c76685cfefa</vt:lpwstr>
  </property>
  <property fmtid="{D5CDD505-2E9C-101B-9397-08002B2CF9AE}" pid="23" name="MSIP_Label_797ad33d-ed35-43c0-b526-22bc83c17deb_ActionId">
    <vt:lpwstr>f3cd6d88-6d6f-4356-ac59-4c78f2fc9c8b</vt:lpwstr>
  </property>
  <property fmtid="{D5CDD505-2E9C-101B-9397-08002B2CF9AE}" pid="24" name="MSIP_Label_797ad33d-ed35-43c0-b526-22bc83c17deb_ContentBits">
    <vt:lpwstr>1</vt:lpwstr>
  </property>
</Properties>
</file>